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 DESKJET\Desktop\financije\"/>
    </mc:Choice>
  </mc:AlternateContent>
  <bookViews>
    <workbookView xWindow="0" yWindow="0" windowWidth="28800" windowHeight="12435"/>
  </bookViews>
  <sheets>
    <sheet name="SAŽETAK RAČUNA PH I RH" sheetId="6" r:id="rId1"/>
    <sheet name="RAČUN PRIHODA I RASHODA" sheetId="7" r:id="rId2"/>
    <sheet name="POSEBAN DIO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7" l="1"/>
  <c r="F59" i="7"/>
  <c r="G59" i="7"/>
  <c r="H59" i="7"/>
  <c r="D59" i="7"/>
  <c r="D70" i="7"/>
  <c r="H70" i="7"/>
  <c r="G70" i="7"/>
  <c r="F70" i="7"/>
  <c r="E70" i="7"/>
  <c r="F68" i="7"/>
  <c r="E68" i="7"/>
  <c r="D68" i="7"/>
  <c r="E34" i="7"/>
  <c r="F34" i="7"/>
  <c r="G34" i="7"/>
  <c r="H34" i="7"/>
  <c r="D34" i="7"/>
  <c r="D30" i="7"/>
  <c r="D8" i="7"/>
  <c r="D7" i="7" s="1"/>
  <c r="E8" i="7"/>
  <c r="F8" i="7"/>
  <c r="G8" i="7"/>
  <c r="H8" i="7"/>
  <c r="D60" i="6"/>
  <c r="H39" i="8"/>
  <c r="H38" i="8" s="1"/>
  <c r="H37" i="8" s="1"/>
  <c r="G39" i="8"/>
  <c r="F39" i="8"/>
  <c r="F38" i="8" s="1"/>
  <c r="F37" i="8" s="1"/>
  <c r="E39" i="8"/>
  <c r="E38" i="8" s="1"/>
  <c r="E37" i="8" s="1"/>
  <c r="D39" i="8"/>
  <c r="D38" i="8" s="1"/>
  <c r="D37" i="8" s="1"/>
  <c r="G38" i="8"/>
  <c r="G37" i="8" s="1"/>
  <c r="H35" i="8"/>
  <c r="G35" i="8"/>
  <c r="F35" i="8"/>
  <c r="E35" i="8"/>
  <c r="D35" i="8"/>
  <c r="H29" i="8"/>
  <c r="H28" i="8" s="1"/>
  <c r="H27" i="8" s="1"/>
  <c r="G29" i="8"/>
  <c r="G28" i="8" s="1"/>
  <c r="G27" i="8" s="1"/>
  <c r="F29" i="8"/>
  <c r="F28" i="8" s="1"/>
  <c r="F27" i="8" s="1"/>
  <c r="E29" i="8"/>
  <c r="D29" i="8"/>
  <c r="E28" i="8"/>
  <c r="E27" i="8" s="1"/>
  <c r="D28" i="8"/>
  <c r="D27" i="8" s="1"/>
  <c r="H25" i="8"/>
  <c r="G25" i="8"/>
  <c r="F25" i="8"/>
  <c r="E25" i="8"/>
  <c r="D25" i="8"/>
  <c r="H22" i="8"/>
  <c r="G22" i="8"/>
  <c r="F22" i="8"/>
  <c r="E22" i="8"/>
  <c r="D22" i="8"/>
  <c r="H17" i="8"/>
  <c r="G17" i="8"/>
  <c r="F17" i="8"/>
  <c r="E17" i="8"/>
  <c r="D17" i="8"/>
  <c r="H14" i="8"/>
  <c r="H13" i="8" s="1"/>
  <c r="H12" i="8" s="1"/>
  <c r="G14" i="8"/>
  <c r="G13" i="8" s="1"/>
  <c r="G12" i="8" s="1"/>
  <c r="F14" i="8"/>
  <c r="F13" i="8" s="1"/>
  <c r="F12" i="8" s="1"/>
  <c r="F11" i="8" s="1"/>
  <c r="F4" i="8" s="1"/>
  <c r="E14" i="8"/>
  <c r="E13" i="8" s="1"/>
  <c r="E12" i="8" s="1"/>
  <c r="E11" i="8" s="1"/>
  <c r="E4" i="8" s="1"/>
  <c r="D14" i="8"/>
  <c r="D13" i="8" s="1"/>
  <c r="D12" i="8" s="1"/>
  <c r="H10" i="8"/>
  <c r="G10" i="8"/>
  <c r="F10" i="8"/>
  <c r="E10" i="8"/>
  <c r="D10" i="8"/>
  <c r="H9" i="8"/>
  <c r="G9" i="8"/>
  <c r="F9" i="8"/>
  <c r="E9" i="8"/>
  <c r="D9" i="8"/>
  <c r="H8" i="8"/>
  <c r="G8" i="8"/>
  <c r="F8" i="8"/>
  <c r="E8" i="8"/>
  <c r="D8" i="8"/>
  <c r="H7" i="8"/>
  <c r="G7" i="8"/>
  <c r="F7" i="8"/>
  <c r="E7" i="8"/>
  <c r="D7" i="8"/>
  <c r="H6" i="8"/>
  <c r="H5" i="8" s="1"/>
  <c r="G6" i="8"/>
  <c r="G5" i="8" s="1"/>
  <c r="F6" i="8"/>
  <c r="F5" i="8" s="1"/>
  <c r="E6" i="8"/>
  <c r="E5" i="8" s="1"/>
  <c r="D6" i="8"/>
  <c r="D5" i="8" s="1"/>
  <c r="F78" i="7"/>
  <c r="F77" i="7" s="1"/>
  <c r="G78" i="7"/>
  <c r="G77" i="7" s="1"/>
  <c r="H78" i="7"/>
  <c r="H77" i="7" s="1"/>
  <c r="D11" i="8" l="1"/>
  <c r="D4" i="8" s="1"/>
  <c r="G11" i="8"/>
  <c r="G4" i="8" s="1"/>
  <c r="H11" i="8"/>
  <c r="H4" i="8" s="1"/>
  <c r="D14" i="6"/>
  <c r="E78" i="7"/>
  <c r="E77" i="7" s="1"/>
  <c r="D78" i="7"/>
  <c r="D77" i="7" s="1"/>
  <c r="H7" i="7"/>
  <c r="G7" i="7"/>
  <c r="F7" i="7"/>
  <c r="E7" i="7"/>
  <c r="F17" i="6"/>
  <c r="E17" i="6"/>
  <c r="D17" i="6"/>
  <c r="C17" i="6"/>
  <c r="G17" i="6"/>
  <c r="H64" i="7" l="1"/>
  <c r="G64" i="7"/>
  <c r="H68" i="7"/>
  <c r="G68" i="7"/>
  <c r="H30" i="7"/>
  <c r="G30" i="7"/>
  <c r="H66" i="7"/>
  <c r="G66" i="7"/>
  <c r="F66" i="7"/>
  <c r="E66" i="7"/>
  <c r="D66" i="7"/>
  <c r="F64" i="7"/>
  <c r="E64" i="7"/>
  <c r="D64" i="7"/>
  <c r="H62" i="7"/>
  <c r="G62" i="7"/>
  <c r="F62" i="7"/>
  <c r="E62" i="7"/>
  <c r="D62" i="7"/>
  <c r="H60" i="7"/>
  <c r="G60" i="7"/>
  <c r="F60" i="7"/>
  <c r="E60" i="7"/>
  <c r="D60" i="7"/>
  <c r="H53" i="7"/>
  <c r="G53" i="7"/>
  <c r="F53" i="7"/>
  <c r="E53" i="7"/>
  <c r="D53" i="7"/>
  <c r="H51" i="7"/>
  <c r="G51" i="7"/>
  <c r="F51" i="7"/>
  <c r="E51" i="7"/>
  <c r="D51" i="7"/>
  <c r="H49" i="7"/>
  <c r="G49" i="7"/>
  <c r="F49" i="7"/>
  <c r="E49" i="7"/>
  <c r="D49" i="7"/>
  <c r="H47" i="7"/>
  <c r="G47" i="7"/>
  <c r="F47" i="7"/>
  <c r="E47" i="7"/>
  <c r="D47" i="7"/>
  <c r="H45" i="7"/>
  <c r="G45" i="7"/>
  <c r="F45" i="7"/>
  <c r="E45" i="7"/>
  <c r="D45" i="7"/>
  <c r="F30" i="7"/>
  <c r="E30" i="7"/>
  <c r="G14" i="6"/>
  <c r="F14" i="6"/>
  <c r="E14" i="6"/>
  <c r="C14" i="6"/>
  <c r="D29" i="7" l="1"/>
  <c r="F29" i="7"/>
  <c r="F21" i="6"/>
  <c r="C21" i="6"/>
  <c r="E29" i="7"/>
  <c r="H44" i="7"/>
  <c r="E44" i="7"/>
  <c r="D44" i="7"/>
  <c r="G29" i="7"/>
  <c r="F44" i="7"/>
  <c r="G44" i="7"/>
  <c r="H29" i="7"/>
  <c r="E21" i="6"/>
  <c r="G21" i="6"/>
  <c r="D21" i="6"/>
  <c r="D47" i="6" l="1"/>
  <c r="D57" i="6"/>
  <c r="D61" i="6" l="1"/>
</calcChain>
</file>

<file path=xl/sharedStrings.xml><?xml version="1.0" encoding="utf-8"?>
<sst xmlns="http://schemas.openxmlformats.org/spreadsheetml/2006/main" count="196" uniqueCount="115">
  <si>
    <t>Projekcija za 2026.</t>
  </si>
  <si>
    <t>Projekcija za 2027.</t>
  </si>
  <si>
    <t>Plan za 2025.</t>
  </si>
  <si>
    <t>Vlastiti prihodi</t>
  </si>
  <si>
    <t>Prihodi za posebne namjene</t>
  </si>
  <si>
    <t>Donacije</t>
  </si>
  <si>
    <t>II. POSEBNI DIO</t>
  </si>
  <si>
    <t>RASHODI POSLOVANJA</t>
  </si>
  <si>
    <t xml:space="preserve">RASHODI ZA ZAPOSLENE </t>
  </si>
  <si>
    <t xml:space="preserve">MATERIJALNI RASHODI </t>
  </si>
  <si>
    <t xml:space="preserve">                  FINANCIJSKI PLAN ZA 2025. GODINU</t>
  </si>
  <si>
    <t xml:space="preserve">              I  PROJEKCIJU PLANA ZA 2026. I 2027. GODINU </t>
  </si>
  <si>
    <t>I. OPĆI DIO</t>
  </si>
  <si>
    <t>A) SAŽETAK RAČUNA PRIHODA I RASHODA</t>
  </si>
  <si>
    <t>Izvršenje 2023.</t>
  </si>
  <si>
    <t>Tekući plan 2024.</t>
  </si>
  <si>
    <t xml:space="preserve">Projekcija za  2026. </t>
  </si>
  <si>
    <t xml:space="preserve">              P R I H O D I   U K U P N O </t>
  </si>
  <si>
    <t xml:space="preserve">             6  PRIHODI POSLOVANJA</t>
  </si>
  <si>
    <t xml:space="preserve">             7 PRIHODI OD PRODAJE NEFINANCIJSKE IMOVINE</t>
  </si>
  <si>
    <t xml:space="preserve">              R A S H O D I    U K U P N O </t>
  </si>
  <si>
    <t xml:space="preserve">             3   RASHODI POSLOVANJA</t>
  </si>
  <si>
    <t xml:space="preserve">             4 RASHODI ZA NABAVU NEFINANCIJSKE IMOVINE</t>
  </si>
  <si>
    <t xml:space="preserve">              </t>
  </si>
  <si>
    <t xml:space="preserve">              RAZLIKA  VIŠAK/MANJAK</t>
  </si>
  <si>
    <t>B) SAŽETAK RAČUNA FINANCIRANJA</t>
  </si>
  <si>
    <t xml:space="preserve">      8  PRIMICI OD FIN. IMOVINE I ZADUŽIVANJA</t>
  </si>
  <si>
    <t xml:space="preserve">      5  IZDACI ZA FIN. IMOVINU I OTPLATE ZAJMOVA</t>
  </si>
  <si>
    <t>NETO FINANCIRANJE</t>
  </si>
  <si>
    <t>VIŠAK/MANJAK + NETO FINANCIRANJE</t>
  </si>
  <si>
    <t>C) PRENESENI VIŠAK ILI PRENESENI MANJAK</t>
  </si>
  <si>
    <t>PRIJENOS VIŠKA/MANJKA IZ PRETHODNE GODINE</t>
  </si>
  <si>
    <t>PRIJENOS VIŠKA/MANJKA U SLIJEDEĆE RAZDOBLJE</t>
  </si>
  <si>
    <t xml:space="preserve">VIŠAK/MANJAK + NETO FINANCIRANJE+PRIJENOS </t>
  </si>
  <si>
    <t xml:space="preserve">VIŠKA/MANJKA IZ PRETHODNE GODINE-PRIJENOS </t>
  </si>
  <si>
    <t>VIŠKA/MANJKA U SLIJEDEĆE RAZDOBLJE</t>
  </si>
  <si>
    <t>D)VIŠEGODIŠNJI PLAN URAVNOTEŽENJA</t>
  </si>
  <si>
    <t xml:space="preserve">VIŠAK /MANJAK IZ PRETHODNE GODINE KOJI ĆE SE </t>
  </si>
  <si>
    <t>RASPOREDITI/POKRITI</t>
  </si>
  <si>
    <t>VIŠAK/MANJAK TEKUĆE GODINE</t>
  </si>
  <si>
    <t xml:space="preserve">A. RAČUN PRIHODA I RASHODA </t>
  </si>
  <si>
    <t>A1. PRIHODI I RASHODI PREMA EKONOMSKKOJ KLASIFIKACIJI</t>
  </si>
  <si>
    <t>PRIHODI POSLOVANJA PREMA EKONOMSKOJ KLASIFIKACIJI</t>
  </si>
  <si>
    <t>Razred</t>
  </si>
  <si>
    <t>Skupina</t>
  </si>
  <si>
    <t>Naziv prihoda</t>
  </si>
  <si>
    <t>Plan 2024.</t>
  </si>
  <si>
    <t>Projekcija 
za 2026.</t>
  </si>
  <si>
    <t>Projekcija 
za 2027.</t>
  </si>
  <si>
    <t>PRIHODI UKUPNO</t>
  </si>
  <si>
    <t>Prihodi poslovanja</t>
  </si>
  <si>
    <t>Pomoći iz inozemstva i od subjekata unutar općeg proračuna</t>
  </si>
  <si>
    <t>Prihodi od imovine</t>
  </si>
  <si>
    <t>Prihodi od upravnih i administrativnih pristojbi, pristojbi po posebnim propisima i naknada</t>
  </si>
  <si>
    <t>Prihodi od prodaje proizvoda i robe te pruženih usluga i prihodi od donacija</t>
  </si>
  <si>
    <t>Prihodi iz nadležnog proračuna i od HZZO-a temeljem ugovornih obveza</t>
  </si>
  <si>
    <t>RASHODI POSLOVANJA PREMA EKONOMSKOJ KLASIFIKACIJI</t>
  </si>
  <si>
    <t>Naziv rashoda</t>
  </si>
  <si>
    <t>RASHODI UKUPNO</t>
  </si>
  <si>
    <t>Rashodi poslovanja</t>
  </si>
  <si>
    <t>Rashodi za zaposlene</t>
  </si>
  <si>
    <t>Materijalni rashodi</t>
  </si>
  <si>
    <t>Financijski rashodi</t>
  </si>
  <si>
    <t>Rashodi za nabavu nefinancijske imovine</t>
  </si>
  <si>
    <t>Rashodi za nabavu proizvedene dugotrajne imovine</t>
  </si>
  <si>
    <t>A2. PRIHODI I RASHODI PREMA IZVORIMA FINANCIRANJA</t>
  </si>
  <si>
    <t>PRIHODI POSLOVANJA PREMA IZVORIMA FINANCIRANJA</t>
  </si>
  <si>
    <t xml:space="preserve"> Naziv prihoda</t>
  </si>
  <si>
    <t>Opći prihodi i primici</t>
  </si>
  <si>
    <t xml:space="preserve"> Opći prihodi i primici</t>
  </si>
  <si>
    <t xml:space="preserve"> Pomoći</t>
  </si>
  <si>
    <t>RASHODI POSLOVANJA PREMA IZVORIMA FINANCIRANJA</t>
  </si>
  <si>
    <t xml:space="preserve"> Naziv rashoda</t>
  </si>
  <si>
    <t>A3. RASHODI PREMA FUNKCIJSKOJ KLASIFIKACIJI</t>
  </si>
  <si>
    <t>08</t>
  </si>
  <si>
    <t>Rekreacija, kultura i religija</t>
  </si>
  <si>
    <t>082</t>
  </si>
  <si>
    <t>Službe kulture</t>
  </si>
  <si>
    <t>FUNKC. KLAS.</t>
  </si>
  <si>
    <t>ŠIFRA</t>
  </si>
  <si>
    <t>NAZIV</t>
  </si>
  <si>
    <t>Izvršeno 2023.</t>
  </si>
  <si>
    <t>UKUPNO IZVORI FINANCIRANJA</t>
  </si>
  <si>
    <t xml:space="preserve"> IZVOR 11-OPĆI PRIHODI I PRIMICI</t>
  </si>
  <si>
    <t>34</t>
  </si>
  <si>
    <t xml:space="preserve">FINANCIJSKI RASHODI </t>
  </si>
  <si>
    <t>RASHODI ZA NABAVU NEFINANC.IMOVINE</t>
  </si>
  <si>
    <t>RASHODI ZA NABAVU PROIZVEDENE DUGOTRAJNE IMOVINE</t>
  </si>
  <si>
    <t>21450 HVAR</t>
  </si>
  <si>
    <t>Hvar, 31. prosinca 2024.g.</t>
  </si>
  <si>
    <t>GRADSKA KNJIŽNICA I ČITAONICA HVAR</t>
  </si>
  <si>
    <t xml:space="preserve"> GLAVA 00103/RKP:30533:  GRADSKA KNJIŽNICA I ČITAONICA HVAR                     </t>
  </si>
  <si>
    <t>IZVOR 33-VLASTITI PRIHODI KNJIŽNICA</t>
  </si>
  <si>
    <t>IZVOR 53-POMOĆI KNJIŽNICA</t>
  </si>
  <si>
    <t>IZVOR 63-DONACIJE KNJIŽNICA</t>
  </si>
  <si>
    <t>IZVOR 73-PRIHODI OD PRODAJE ILI ZAMJENE NEFINANCIJSKE IMOVINE I NAKNADE S NASLOVA OSIGURANJA KNJIŽNICA</t>
  </si>
  <si>
    <t xml:space="preserve"> Program 3001:   Knjižnična djelatnost</t>
  </si>
  <si>
    <t xml:space="preserve"> Aktivnost A3001 01: Stručna i izvršna tijela gradske knjižnice</t>
  </si>
  <si>
    <t>38</t>
  </si>
  <si>
    <t>RASHODI ZA DONACIJE, KAZNE , NAKNADE ŠTETA I KAPITALNE POMOĆI</t>
  </si>
  <si>
    <t>0820</t>
  </si>
  <si>
    <t xml:space="preserve"> T.projekt T3001 02:  Kupnja knjižne građe i opreme</t>
  </si>
  <si>
    <t>IZVOR 33-VLASTITI PRIHOD  GRADSKA KNJIŽNICA</t>
  </si>
  <si>
    <t>RASHODI ZA NABAVU PLEMENITIH METALA I OSTALIH  POHRANJENIH VRIJEDNOSTI</t>
  </si>
  <si>
    <t xml:space="preserve"> K.projekt K3001 03: Izgradnja nove knjižnice</t>
  </si>
  <si>
    <t xml:space="preserve">RASHODI ZA NABAVU NEFIN.IMOVINE </t>
  </si>
  <si>
    <t>41</t>
  </si>
  <si>
    <t xml:space="preserve">RASHODI ZA NABAVU NEPROIZVEDENE DUGOTRAJNE  IMOVINE </t>
  </si>
  <si>
    <t>Ravnateljica:</t>
  </si>
  <si>
    <t>Rashodi za nabavu plemenitih metala i ostalih pohranjenih vrijednosti</t>
  </si>
  <si>
    <t>Vlastiti prihod knjižnica</t>
  </si>
  <si>
    <t>Pomoći knjižnica</t>
  </si>
  <si>
    <t>Donacije knjižnica</t>
  </si>
  <si>
    <t>Prihodi od prodaje i zamjene nefinancijske imovine i naknade s naslova osiguranja</t>
  </si>
  <si>
    <t>Prihodi od prodaje i zamjene nefinancijske imovine i naknade s naslova osiguranja knjižnica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</si>
</sst>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7"/>
      <name val="Arial"/>
      <family val="2"/>
    </font>
    <font>
      <i/>
      <sz val="7"/>
      <name val="Arial"/>
      <family val="2"/>
    </font>
    <font>
      <i/>
      <sz val="6"/>
      <name val="Arial"/>
      <family val="2"/>
      <charset val="238"/>
    </font>
    <font>
      <sz val="7"/>
      <name val="Arial"/>
      <family val="2"/>
    </font>
    <font>
      <sz val="11"/>
      <name val="Times New Roman"/>
      <family val="1"/>
    </font>
    <font>
      <sz val="6"/>
      <name val="Arial"/>
      <family val="2"/>
      <charset val="238"/>
    </font>
    <font>
      <sz val="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Border="0" applyProtection="0"/>
  </cellStyleXfs>
  <cellXfs count="150">
    <xf numFmtId="0" fontId="0" fillId="0" borderId="0" xfId="0"/>
    <xf numFmtId="0" fontId="2" fillId="0" borderId="2" xfId="0" applyFont="1" applyBorder="1"/>
    <xf numFmtId="4" fontId="2" fillId="3" borderId="2" xfId="0" applyNumberFormat="1" applyFont="1" applyFill="1" applyBorder="1"/>
    <xf numFmtId="0" fontId="1" fillId="0" borderId="0" xfId="0" applyFont="1"/>
    <xf numFmtId="0" fontId="8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1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5" fillId="0" borderId="2" xfId="0" applyFont="1" applyBorder="1"/>
    <xf numFmtId="4" fontId="15" fillId="0" borderId="2" xfId="0" applyNumberFormat="1" applyFont="1" applyBorder="1"/>
    <xf numFmtId="0" fontId="16" fillId="0" borderId="2" xfId="0" applyFont="1" applyBorder="1"/>
    <xf numFmtId="0" fontId="3" fillId="0" borderId="2" xfId="0" applyFont="1" applyBorder="1"/>
    <xf numFmtId="4" fontId="16" fillId="0" borderId="2" xfId="0" applyNumberFormat="1" applyFont="1" applyBorder="1"/>
    <xf numFmtId="4" fontId="2" fillId="0" borderId="2" xfId="0" applyNumberFormat="1" applyFont="1" applyBorder="1"/>
    <xf numFmtId="4" fontId="3" fillId="0" borderId="2" xfId="0" applyNumberFormat="1" applyFont="1" applyBorder="1"/>
    <xf numFmtId="3" fontId="3" fillId="0" borderId="2" xfId="0" applyNumberFormat="1" applyFont="1" applyBorder="1"/>
    <xf numFmtId="3" fontId="2" fillId="0" borderId="2" xfId="0" applyNumberFormat="1" applyFont="1" applyBorder="1"/>
    <xf numFmtId="0" fontId="16" fillId="0" borderId="6" xfId="0" applyFont="1" applyBorder="1"/>
    <xf numFmtId="0" fontId="15" fillId="0" borderId="6" xfId="0" applyFont="1" applyBorder="1"/>
    <xf numFmtId="0" fontId="2" fillId="0" borderId="12" xfId="0" applyFont="1" applyBorder="1"/>
    <xf numFmtId="0" fontId="17" fillId="0" borderId="0" xfId="0" applyFont="1"/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21" fillId="3" borderId="1" xfId="0" applyNumberFormat="1" applyFont="1" applyFill="1" applyBorder="1" applyAlignment="1">
      <alignment horizontal="right"/>
    </xf>
    <xf numFmtId="4" fontId="21" fillId="3" borderId="2" xfId="0" applyNumberFormat="1" applyFont="1" applyFill="1" applyBorder="1" applyAlignment="1">
      <alignment horizontal="right"/>
    </xf>
    <xf numFmtId="0" fontId="25" fillId="3" borderId="2" xfId="0" applyFont="1" applyFill="1" applyBorder="1" applyAlignment="1">
      <alignment horizontal="left" vertical="center" wrapText="1"/>
    </xf>
    <xf numFmtId="0" fontId="25" fillId="3" borderId="2" xfId="0" quotePrefix="1" applyFont="1" applyFill="1" applyBorder="1" applyAlignment="1">
      <alignment horizontal="left" vertical="center"/>
    </xf>
    <xf numFmtId="0" fontId="25" fillId="3" borderId="2" xfId="0" quotePrefix="1" applyFont="1" applyFill="1" applyBorder="1" applyAlignment="1">
      <alignment horizontal="left" vertical="center" wrapText="1"/>
    </xf>
    <xf numFmtId="4" fontId="24" fillId="0" borderId="2" xfId="0" applyNumberFormat="1" applyFont="1" applyBorder="1" applyAlignment="1">
      <alignment horizontal="right" vertical="center" wrapText="1"/>
    </xf>
    <xf numFmtId="4" fontId="28" fillId="3" borderId="1" xfId="0" applyNumberFormat="1" applyFont="1" applyFill="1" applyBorder="1" applyAlignment="1">
      <alignment horizontal="right"/>
    </xf>
    <xf numFmtId="4" fontId="28" fillId="3" borderId="2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vertical="center" wrapText="1"/>
    </xf>
    <xf numFmtId="4" fontId="21" fillId="3" borderId="2" xfId="0" applyNumberFormat="1" applyFont="1" applyFill="1" applyBorder="1" applyAlignment="1">
      <alignment horizontal="right" wrapText="1"/>
    </xf>
    <xf numFmtId="0" fontId="0" fillId="0" borderId="2" xfId="0" applyBorder="1"/>
    <xf numFmtId="0" fontId="31" fillId="4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29" fillId="0" borderId="2" xfId="0" applyFont="1" applyBorder="1"/>
    <xf numFmtId="0" fontId="4" fillId="3" borderId="1" xfId="0" applyFont="1" applyFill="1" applyBorder="1" applyAlignment="1">
      <alignment vertical="center" wrapText="1"/>
    </xf>
    <xf numFmtId="0" fontId="32" fillId="3" borderId="1" xfId="0" quotePrefix="1" applyFont="1" applyFill="1" applyBorder="1" applyAlignment="1">
      <alignment horizontal="left" vertical="center"/>
    </xf>
    <xf numFmtId="0" fontId="4" fillId="3" borderId="1" xfId="0" quotePrefix="1" applyFont="1" applyFill="1" applyBorder="1" applyAlignment="1">
      <alignment horizontal="left" vertical="center"/>
    </xf>
    <xf numFmtId="4" fontId="24" fillId="3" borderId="2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left" vertical="center" wrapText="1"/>
    </xf>
    <xf numFmtId="4" fontId="24" fillId="3" borderId="1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32" fillId="3" borderId="1" xfId="0" quotePrefix="1" applyFont="1" applyFill="1" applyBorder="1" applyAlignment="1">
      <alignment horizontal="left" vertical="center" wrapText="1"/>
    </xf>
    <xf numFmtId="4" fontId="24" fillId="3" borderId="2" xfId="0" applyNumberFormat="1" applyFont="1" applyFill="1" applyBorder="1" applyAlignment="1">
      <alignment horizontal="right" wrapText="1"/>
    </xf>
    <xf numFmtId="0" fontId="33" fillId="0" borderId="1" xfId="0" applyFont="1" applyBorder="1" applyAlignment="1">
      <alignment horizontal="left" vertical="center" wrapText="1"/>
    </xf>
    <xf numFmtId="0" fontId="29" fillId="4" borderId="2" xfId="0" applyFont="1" applyFill="1" applyBorder="1" applyAlignment="1">
      <alignment vertical="center"/>
    </xf>
    <xf numFmtId="0" fontId="32" fillId="3" borderId="1" xfId="0" applyFont="1" applyFill="1" applyBorder="1" applyAlignment="1">
      <alignment vertical="center" wrapText="1"/>
    </xf>
    <xf numFmtId="4" fontId="5" fillId="0" borderId="2" xfId="0" applyNumberFormat="1" applyFont="1" applyBorder="1"/>
    <xf numFmtId="4" fontId="6" fillId="0" borderId="2" xfId="0" applyNumberFormat="1" applyFont="1" applyBorder="1"/>
    <xf numFmtId="0" fontId="0" fillId="3" borderId="2" xfId="0" applyFill="1" applyBorder="1"/>
    <xf numFmtId="4" fontId="0" fillId="3" borderId="2" xfId="0" applyNumberFormat="1" applyFill="1" applyBorder="1"/>
    <xf numFmtId="0" fontId="0" fillId="3" borderId="0" xfId="0" applyFill="1"/>
    <xf numFmtId="49" fontId="1" fillId="0" borderId="2" xfId="0" applyNumberFormat="1" applyFont="1" applyBorder="1"/>
    <xf numFmtId="49" fontId="34" fillId="0" borderId="2" xfId="0" applyNumberFormat="1" applyFont="1" applyBorder="1"/>
    <xf numFmtId="0" fontId="34" fillId="0" borderId="0" xfId="0" applyFont="1"/>
    <xf numFmtId="4" fontId="33" fillId="3" borderId="1" xfId="0" applyNumberFormat="1" applyFont="1" applyFill="1" applyBorder="1" applyAlignment="1">
      <alignment horizontal="right"/>
    </xf>
    <xf numFmtId="4" fontId="33" fillId="3" borderId="2" xfId="0" applyNumberFormat="1" applyFont="1" applyFill="1" applyBorder="1" applyAlignment="1">
      <alignment horizontal="right"/>
    </xf>
    <xf numFmtId="0" fontId="0" fillId="0" borderId="0" xfId="0" applyAlignment="1">
      <alignment horizontal="left" wrapText="1"/>
    </xf>
    <xf numFmtId="0" fontId="35" fillId="0" borderId="0" xfId="0" applyFont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49" fontId="36" fillId="0" borderId="2" xfId="0" applyNumberFormat="1" applyFont="1" applyBorder="1" applyAlignment="1">
      <alignment horizontal="center"/>
    </xf>
    <xf numFmtId="4" fontId="36" fillId="5" borderId="2" xfId="0" applyNumberFormat="1" applyFont="1" applyFill="1" applyBorder="1" applyAlignment="1">
      <alignment vertical="center"/>
    </xf>
    <xf numFmtId="49" fontId="37" fillId="0" borderId="2" xfId="0" applyNumberFormat="1" applyFont="1" applyBorder="1" applyAlignment="1">
      <alignment horizontal="center"/>
    </xf>
    <xf numFmtId="49" fontId="37" fillId="0" borderId="2" xfId="0" applyNumberFormat="1" applyFont="1" applyBorder="1" applyAlignment="1">
      <alignment horizontal="left" indent="1"/>
    </xf>
    <xf numFmtId="0" fontId="38" fillId="0" borderId="2" xfId="0" applyFont="1" applyBorder="1"/>
    <xf numFmtId="4" fontId="37" fillId="0" borderId="2" xfId="0" applyNumberFormat="1" applyFont="1" applyBorder="1"/>
    <xf numFmtId="4" fontId="36" fillId="0" borderId="2" xfId="0" applyNumberFormat="1" applyFont="1" applyBorder="1"/>
    <xf numFmtId="49" fontId="39" fillId="0" borderId="2" xfId="0" applyNumberFormat="1" applyFont="1" applyBorder="1" applyAlignment="1">
      <alignment horizontal="center"/>
    </xf>
    <xf numFmtId="0" fontId="37" fillId="0" borderId="2" xfId="0" applyFont="1" applyBorder="1" applyAlignment="1">
      <alignment horizontal="left" indent="1"/>
    </xf>
    <xf numFmtId="49" fontId="36" fillId="6" borderId="2" xfId="0" applyNumberFormat="1" applyFont="1" applyFill="1" applyBorder="1" applyAlignment="1">
      <alignment horizontal="center"/>
    </xf>
    <xf numFmtId="4" fontId="36" fillId="2" borderId="2" xfId="0" applyNumberFormat="1" applyFont="1" applyFill="1" applyBorder="1"/>
    <xf numFmtId="49" fontId="39" fillId="0" borderId="2" xfId="0" applyNumberFormat="1" applyFont="1" applyBorder="1" applyAlignment="1">
      <alignment horizontal="left" indent="1"/>
    </xf>
    <xf numFmtId="0" fontId="39" fillId="0" borderId="2" xfId="0" applyFont="1" applyBorder="1" applyAlignment="1">
      <alignment horizontal="left" indent="1"/>
    </xf>
    <xf numFmtId="4" fontId="39" fillId="0" borderId="2" xfId="0" applyNumberFormat="1" applyFont="1" applyBorder="1"/>
    <xf numFmtId="0" fontId="39" fillId="0" borderId="12" xfId="0" applyFont="1" applyBorder="1" applyAlignment="1">
      <alignment horizontal="left" indent="1"/>
    </xf>
    <xf numFmtId="0" fontId="40" fillId="0" borderId="0" xfId="0" applyFont="1"/>
    <xf numFmtId="0" fontId="39" fillId="0" borderId="0" xfId="0" applyFont="1"/>
    <xf numFmtId="3" fontId="39" fillId="0" borderId="0" xfId="0" applyNumberFormat="1" applyFont="1"/>
    <xf numFmtId="0" fontId="37" fillId="0" borderId="0" xfId="0" applyFont="1"/>
    <xf numFmtId="3" fontId="37" fillId="0" borderId="0" xfId="0" applyNumberFormat="1" applyFont="1"/>
    <xf numFmtId="0" fontId="41" fillId="0" borderId="2" xfId="0" applyFont="1" applyBorder="1" applyAlignment="1">
      <alignment wrapText="1"/>
    </xf>
    <xf numFmtId="0" fontId="39" fillId="0" borderId="2" xfId="0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39" fillId="0" borderId="2" xfId="0" applyFont="1" applyBorder="1" applyAlignment="1">
      <alignment horizontal="left" wrapText="1" indent="1"/>
    </xf>
    <xf numFmtId="0" fontId="42" fillId="0" borderId="2" xfId="0" applyFont="1" applyBorder="1" applyAlignment="1">
      <alignment wrapText="1"/>
    </xf>
    <xf numFmtId="4" fontId="24" fillId="0" borderId="1" xfId="0" applyNumberFormat="1" applyFont="1" applyBorder="1" applyAlignment="1">
      <alignment horizontal="right" vertical="center" wrapText="1"/>
    </xf>
    <xf numFmtId="4" fontId="24" fillId="0" borderId="2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4" fontId="3" fillId="0" borderId="6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0" fontId="16" fillId="0" borderId="10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4" fontId="3" fillId="0" borderId="5" xfId="0" applyNumberFormat="1" applyFont="1" applyBorder="1" applyAlignment="1">
      <alignment horizontal="right"/>
    </xf>
    <xf numFmtId="4" fontId="3" fillId="0" borderId="11" xfId="0" applyNumberFormat="1" applyFont="1" applyBorder="1" applyAlignment="1">
      <alignment horizontal="right"/>
    </xf>
    <xf numFmtId="0" fontId="30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49" fontId="36" fillId="7" borderId="3" xfId="0" applyNumberFormat="1" applyFont="1" applyFill="1" applyBorder="1" applyAlignment="1">
      <alignment horizontal="left"/>
    </xf>
    <xf numFmtId="49" fontId="36" fillId="7" borderId="1" xfId="0" applyNumberFormat="1" applyFont="1" applyFill="1" applyBorder="1" applyAlignment="1">
      <alignment horizontal="left"/>
    </xf>
    <xf numFmtId="49" fontId="36" fillId="5" borderId="3" xfId="0" applyNumberFormat="1" applyFont="1" applyFill="1" applyBorder="1" applyAlignment="1">
      <alignment horizontal="left" vertical="center" wrapText="1"/>
    </xf>
    <xf numFmtId="49" fontId="36" fillId="5" borderId="1" xfId="0" applyNumberFormat="1" applyFont="1" applyFill="1" applyBorder="1" applyAlignment="1">
      <alignment horizontal="left" vertical="center" wrapText="1"/>
    </xf>
    <xf numFmtId="49" fontId="36" fillId="2" borderId="3" xfId="0" applyNumberFormat="1" applyFont="1" applyFill="1" applyBorder="1" applyAlignment="1">
      <alignment horizontal="left"/>
    </xf>
    <xf numFmtId="49" fontId="36" fillId="2" borderId="1" xfId="0" applyNumberFormat="1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1" xfId="0" applyFont="1" applyFill="1" applyBorder="1" applyAlignment="1">
      <alignment horizontal="lef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4"/>
  <sheetViews>
    <sheetView tabSelected="1" workbookViewId="0">
      <selection activeCell="G58" sqref="G58:G59"/>
    </sheetView>
  </sheetViews>
  <sheetFormatPr defaultRowHeight="15" x14ac:dyDescent="0.25"/>
  <cols>
    <col min="1" max="1" width="7.42578125" customWidth="1"/>
    <col min="2" max="2" width="41" customWidth="1"/>
    <col min="3" max="5" width="13.42578125" customWidth="1"/>
    <col min="6" max="6" width="12.7109375" customWidth="1"/>
    <col min="7" max="7" width="11.85546875" customWidth="1"/>
  </cols>
  <sheetData>
    <row r="2" spans="1:7" x14ac:dyDescent="0.25">
      <c r="A2" s="4" t="s">
        <v>90</v>
      </c>
      <c r="B2" s="4"/>
    </row>
    <row r="3" spans="1:7" x14ac:dyDescent="0.25">
      <c r="A3" s="4"/>
      <c r="B3" s="4"/>
    </row>
    <row r="4" spans="1:7" x14ac:dyDescent="0.25">
      <c r="A4" s="5" t="s">
        <v>88</v>
      </c>
      <c r="B4" s="5"/>
      <c r="C4" s="5"/>
      <c r="D4" s="5"/>
      <c r="E4" s="5"/>
      <c r="F4" s="5"/>
      <c r="G4" s="5"/>
    </row>
    <row r="5" spans="1:7" x14ac:dyDescent="0.25">
      <c r="A5" s="5" t="s">
        <v>89</v>
      </c>
      <c r="B5" s="5"/>
      <c r="C5" s="6"/>
      <c r="D5" s="6"/>
      <c r="E5" s="6"/>
      <c r="F5" s="5"/>
      <c r="G5" s="5"/>
    </row>
    <row r="6" spans="1:7" ht="18.75" x14ac:dyDescent="0.3">
      <c r="A6" s="107" t="s">
        <v>10</v>
      </c>
      <c r="B6" s="107"/>
      <c r="C6" s="107"/>
      <c r="D6" s="107"/>
      <c r="E6" s="107"/>
      <c r="F6" s="107"/>
      <c r="G6" s="107"/>
    </row>
    <row r="7" spans="1:7" ht="18.75" x14ac:dyDescent="0.3">
      <c r="A7" s="107" t="s">
        <v>11</v>
      </c>
      <c r="B7" s="107"/>
      <c r="C7" s="107"/>
      <c r="D7" s="107"/>
      <c r="E7" s="107"/>
      <c r="F7" s="107"/>
      <c r="G7" s="107"/>
    </row>
    <row r="8" spans="1:7" x14ac:dyDescent="0.25">
      <c r="A8" s="6"/>
      <c r="B8" s="6"/>
      <c r="C8" s="6"/>
      <c r="D8" s="6"/>
      <c r="E8" s="6"/>
      <c r="F8" s="6"/>
      <c r="G8" s="6"/>
    </row>
    <row r="9" spans="1:7" ht="15.75" x14ac:dyDescent="0.25">
      <c r="A9" s="7"/>
      <c r="B9" s="108" t="s">
        <v>12</v>
      </c>
      <c r="C9" s="108"/>
      <c r="D9" s="108"/>
      <c r="E9" s="9"/>
      <c r="F9" s="9"/>
      <c r="G9" s="9"/>
    </row>
    <row r="10" spans="1:7" ht="15.75" x14ac:dyDescent="0.25">
      <c r="A10" s="7"/>
      <c r="B10" s="8"/>
      <c r="C10" s="8"/>
      <c r="D10" s="8"/>
      <c r="E10" s="9"/>
      <c r="F10" s="9"/>
      <c r="G10" s="9"/>
    </row>
    <row r="11" spans="1:7" x14ac:dyDescent="0.25">
      <c r="A11" s="7"/>
      <c r="B11" s="109" t="s">
        <v>13</v>
      </c>
      <c r="C11" s="109"/>
      <c r="D11" s="109"/>
      <c r="E11" s="9"/>
      <c r="F11" s="9"/>
      <c r="G11" s="9"/>
    </row>
    <row r="12" spans="1:7" x14ac:dyDescent="0.25">
      <c r="A12" s="10"/>
      <c r="B12" s="10"/>
      <c r="C12" s="11"/>
      <c r="D12" s="11"/>
      <c r="E12" s="11"/>
      <c r="F12" s="11"/>
      <c r="G12" s="11"/>
    </row>
    <row r="13" spans="1:7" ht="25.5" x14ac:dyDescent="0.25">
      <c r="A13" s="110"/>
      <c r="B13" s="111"/>
      <c r="C13" s="12" t="s">
        <v>14</v>
      </c>
      <c r="D13" s="12" t="s">
        <v>15</v>
      </c>
      <c r="E13" s="12" t="s">
        <v>2</v>
      </c>
      <c r="F13" s="12" t="s">
        <v>16</v>
      </c>
      <c r="G13" s="12" t="s">
        <v>1</v>
      </c>
    </row>
    <row r="14" spans="1:7" x14ac:dyDescent="0.25">
      <c r="A14" s="13" t="s">
        <v>17</v>
      </c>
      <c r="B14" s="13"/>
      <c r="C14" s="14">
        <f>SUM(C15)</f>
        <v>122014.26</v>
      </c>
      <c r="D14" s="14">
        <f>SUM(D15:D16)</f>
        <v>196077</v>
      </c>
      <c r="E14" s="14">
        <f t="shared" ref="E14:G14" si="0">SUM(E15)</f>
        <v>212999</v>
      </c>
      <c r="F14" s="14">
        <f t="shared" si="0"/>
        <v>214475</v>
      </c>
      <c r="G14" s="14">
        <f t="shared" si="0"/>
        <v>215475</v>
      </c>
    </row>
    <row r="15" spans="1:7" x14ac:dyDescent="0.25">
      <c r="A15" s="15" t="s">
        <v>18</v>
      </c>
      <c r="B15" s="16"/>
      <c r="C15" s="17">
        <v>122014.26</v>
      </c>
      <c r="D15" s="17">
        <v>196077</v>
      </c>
      <c r="E15" s="17">
        <v>212999</v>
      </c>
      <c r="F15" s="17">
        <v>214475</v>
      </c>
      <c r="G15" s="17">
        <v>215475</v>
      </c>
    </row>
    <row r="16" spans="1:7" x14ac:dyDescent="0.25">
      <c r="A16" s="1" t="s">
        <v>19</v>
      </c>
      <c r="B16" s="1"/>
      <c r="C16" s="18">
        <v>0</v>
      </c>
      <c r="D16" s="17">
        <v>0</v>
      </c>
      <c r="E16" s="18">
        <v>0</v>
      </c>
      <c r="F16" s="18">
        <v>0</v>
      </c>
      <c r="G16" s="18">
        <v>0</v>
      </c>
    </row>
    <row r="17" spans="1:10" x14ac:dyDescent="0.25">
      <c r="A17" s="13" t="s">
        <v>20</v>
      </c>
      <c r="B17" s="1"/>
      <c r="C17" s="14">
        <f t="shared" ref="C17:F17" si="1">SUM(C18:C19)</f>
        <v>116062.17</v>
      </c>
      <c r="D17" s="14">
        <f t="shared" si="1"/>
        <v>206039.4</v>
      </c>
      <c r="E17" s="14">
        <f t="shared" si="1"/>
        <v>232384</v>
      </c>
      <c r="F17" s="14">
        <f t="shared" si="1"/>
        <v>240000</v>
      </c>
      <c r="G17" s="14">
        <f>SUM(G18:G19)</f>
        <v>480115</v>
      </c>
    </row>
    <row r="18" spans="1:10" x14ac:dyDescent="0.25">
      <c r="A18" s="15" t="s">
        <v>21</v>
      </c>
      <c r="B18" s="16"/>
      <c r="C18" s="18">
        <v>97206.66</v>
      </c>
      <c r="D18" s="17">
        <v>182779.4</v>
      </c>
      <c r="E18" s="18">
        <v>211134</v>
      </c>
      <c r="F18" s="18">
        <v>218000</v>
      </c>
      <c r="G18" s="18">
        <v>215500</v>
      </c>
    </row>
    <row r="19" spans="1:10" x14ac:dyDescent="0.25">
      <c r="A19" s="1" t="s">
        <v>22</v>
      </c>
      <c r="B19" s="1"/>
      <c r="C19" s="64">
        <v>18855.509999999998</v>
      </c>
      <c r="D19" s="2">
        <v>23260</v>
      </c>
      <c r="E19" s="65">
        <v>21250</v>
      </c>
      <c r="F19" s="65">
        <v>22000</v>
      </c>
      <c r="G19" s="65">
        <v>264615</v>
      </c>
      <c r="H19" s="66"/>
      <c r="I19" s="66"/>
      <c r="J19" s="66"/>
    </row>
    <row r="20" spans="1:10" x14ac:dyDescent="0.25">
      <c r="A20" s="105" t="s">
        <v>23</v>
      </c>
      <c r="B20" s="106"/>
      <c r="C20" s="19"/>
      <c r="D20" s="19"/>
      <c r="E20" s="19"/>
      <c r="F20" s="19"/>
      <c r="G20" s="19"/>
    </row>
    <row r="21" spans="1:10" x14ac:dyDescent="0.25">
      <c r="A21" s="1" t="s">
        <v>24</v>
      </c>
      <c r="B21" s="1"/>
      <c r="C21" s="18">
        <f>SUM(C14)-C17</f>
        <v>5952.0899999999965</v>
      </c>
      <c r="D21" s="18">
        <f t="shared" ref="D21:G21" si="2">SUM(D14)-D17</f>
        <v>-9962.3999999999942</v>
      </c>
      <c r="E21" s="18">
        <f t="shared" si="2"/>
        <v>-19385</v>
      </c>
      <c r="F21" s="18">
        <f t="shared" si="2"/>
        <v>-25525</v>
      </c>
      <c r="G21" s="18">
        <f t="shared" si="2"/>
        <v>-264640</v>
      </c>
    </row>
    <row r="23" spans="1:10" x14ac:dyDescent="0.25">
      <c r="F23" s="4"/>
    </row>
    <row r="24" spans="1:10" x14ac:dyDescent="0.25">
      <c r="F24" s="4"/>
    </row>
    <row r="34" spans="1:7" x14ac:dyDescent="0.25">
      <c r="B34" s="112" t="s">
        <v>25</v>
      </c>
      <c r="C34" s="112"/>
      <c r="D34" s="112"/>
    </row>
    <row r="36" spans="1:7" ht="25.5" x14ac:dyDescent="0.25">
      <c r="A36" s="110"/>
      <c r="B36" s="111"/>
      <c r="C36" s="12" t="s">
        <v>14</v>
      </c>
      <c r="D36" s="12" t="s">
        <v>15</v>
      </c>
      <c r="E36" s="12" t="s">
        <v>2</v>
      </c>
      <c r="F36" s="12" t="s">
        <v>16</v>
      </c>
      <c r="G36" s="12" t="s">
        <v>1</v>
      </c>
    </row>
    <row r="37" spans="1:7" x14ac:dyDescent="0.25">
      <c r="A37" s="15" t="s">
        <v>26</v>
      </c>
      <c r="B37" s="13"/>
      <c r="C37" s="18">
        <v>0</v>
      </c>
      <c r="D37" s="18">
        <v>0</v>
      </c>
      <c r="E37" s="18">
        <v>0</v>
      </c>
      <c r="F37" s="21">
        <v>0</v>
      </c>
      <c r="G37" s="21">
        <v>0</v>
      </c>
    </row>
    <row r="38" spans="1:7" x14ac:dyDescent="0.25">
      <c r="A38" s="15" t="s">
        <v>27</v>
      </c>
      <c r="B38" s="16"/>
      <c r="C38" s="19">
        <v>0</v>
      </c>
      <c r="D38" s="19">
        <v>0</v>
      </c>
      <c r="E38" s="19">
        <v>0</v>
      </c>
      <c r="F38" s="20">
        <v>0</v>
      </c>
      <c r="G38" s="20">
        <v>0</v>
      </c>
    </row>
    <row r="39" spans="1:7" x14ac:dyDescent="0.25">
      <c r="A39" s="1" t="s">
        <v>28</v>
      </c>
      <c r="B39" s="1"/>
      <c r="C39" s="18">
        <v>0</v>
      </c>
      <c r="D39" s="18">
        <v>0</v>
      </c>
      <c r="E39" s="18">
        <v>0</v>
      </c>
      <c r="F39" s="21">
        <v>0</v>
      </c>
      <c r="G39" s="21">
        <v>0</v>
      </c>
    </row>
    <row r="40" spans="1:7" x14ac:dyDescent="0.25">
      <c r="A40" s="113"/>
      <c r="B40" s="114"/>
      <c r="C40" s="18"/>
      <c r="D40" s="18"/>
      <c r="E40" s="18"/>
      <c r="F40" s="21"/>
      <c r="G40" s="21"/>
    </row>
    <row r="41" spans="1:7" x14ac:dyDescent="0.25">
      <c r="A41" s="15" t="s">
        <v>29</v>
      </c>
      <c r="B41" s="1"/>
      <c r="C41" s="18"/>
      <c r="D41" s="18"/>
      <c r="E41" s="18"/>
      <c r="F41" s="21"/>
      <c r="G41" s="21"/>
    </row>
    <row r="44" spans="1:7" x14ac:dyDescent="0.25">
      <c r="B44" s="112" t="s">
        <v>30</v>
      </c>
      <c r="C44" s="112"/>
      <c r="D44" s="112"/>
    </row>
    <row r="46" spans="1:7" ht="25.5" x14ac:dyDescent="0.25">
      <c r="A46" s="110"/>
      <c r="B46" s="111"/>
      <c r="C46" s="12" t="s">
        <v>14</v>
      </c>
      <c r="D46" s="12" t="s">
        <v>15</v>
      </c>
      <c r="E46" s="12" t="s">
        <v>2</v>
      </c>
      <c r="F46" s="12" t="s">
        <v>16</v>
      </c>
      <c r="G46" s="12" t="s">
        <v>1</v>
      </c>
    </row>
    <row r="47" spans="1:7" x14ac:dyDescent="0.25">
      <c r="A47" s="15" t="s">
        <v>31</v>
      </c>
      <c r="B47" s="13"/>
      <c r="C47" s="18">
        <v>309001.31</v>
      </c>
      <c r="D47" s="18">
        <f>+C48</f>
        <v>314953.40000000002</v>
      </c>
      <c r="E47" s="18">
        <v>309550</v>
      </c>
      <c r="F47" s="18">
        <v>290165</v>
      </c>
      <c r="G47" s="18">
        <v>264640</v>
      </c>
    </row>
    <row r="48" spans="1:7" x14ac:dyDescent="0.25">
      <c r="A48" s="15" t="s">
        <v>32</v>
      </c>
      <c r="B48" s="16"/>
      <c r="C48" s="19">
        <v>314953.40000000002</v>
      </c>
      <c r="D48" s="19">
        <v>314953.40000000002</v>
      </c>
      <c r="E48" s="19">
        <v>290165</v>
      </c>
      <c r="F48" s="19">
        <v>264640</v>
      </c>
      <c r="G48" s="19">
        <v>0</v>
      </c>
    </row>
    <row r="49" spans="1:7" x14ac:dyDescent="0.25">
      <c r="A49" s="115" t="s">
        <v>33</v>
      </c>
      <c r="B49" s="116"/>
      <c r="C49" s="117">
        <v>0</v>
      </c>
      <c r="D49" s="117">
        <v>0</v>
      </c>
      <c r="E49" s="117">
        <v>0</v>
      </c>
      <c r="F49" s="117">
        <v>0</v>
      </c>
      <c r="G49" s="117">
        <v>0</v>
      </c>
    </row>
    <row r="50" spans="1:7" x14ac:dyDescent="0.25">
      <c r="A50" s="121" t="s">
        <v>34</v>
      </c>
      <c r="B50" s="122"/>
      <c r="C50" s="118"/>
      <c r="D50" s="120"/>
      <c r="E50" s="120"/>
      <c r="F50" s="120"/>
      <c r="G50" s="120"/>
    </row>
    <row r="51" spans="1:7" x14ac:dyDescent="0.25">
      <c r="A51" s="123" t="s">
        <v>35</v>
      </c>
      <c r="B51" s="124"/>
      <c r="C51" s="119"/>
      <c r="D51" s="119"/>
      <c r="E51" s="119"/>
      <c r="F51" s="119"/>
      <c r="G51" s="119"/>
    </row>
    <row r="54" spans="1:7" x14ac:dyDescent="0.25">
      <c r="B54" s="112" t="s">
        <v>36</v>
      </c>
      <c r="C54" s="112"/>
      <c r="D54" s="112"/>
    </row>
    <row r="56" spans="1:7" ht="25.5" x14ac:dyDescent="0.25">
      <c r="A56" s="110"/>
      <c r="B56" s="111"/>
      <c r="C56" s="12" t="s">
        <v>14</v>
      </c>
      <c r="D56" s="12" t="s">
        <v>15</v>
      </c>
      <c r="E56" s="12" t="s">
        <v>2</v>
      </c>
      <c r="F56" s="12" t="s">
        <v>16</v>
      </c>
      <c r="G56" s="12" t="s">
        <v>1</v>
      </c>
    </row>
    <row r="57" spans="1:7" x14ac:dyDescent="0.25">
      <c r="A57" s="22" t="s">
        <v>31</v>
      </c>
      <c r="B57" s="23"/>
      <c r="C57" s="18">
        <v>309001.31</v>
      </c>
      <c r="D57" s="18">
        <f>+C61</f>
        <v>314953.40000000002</v>
      </c>
      <c r="E57" s="18">
        <v>309550</v>
      </c>
      <c r="F57" s="18">
        <v>290165</v>
      </c>
      <c r="G57" s="18">
        <v>264640</v>
      </c>
    </row>
    <row r="58" spans="1:7" x14ac:dyDescent="0.25">
      <c r="A58" s="131" t="s">
        <v>37</v>
      </c>
      <c r="B58" s="132"/>
      <c r="C58" s="133">
        <v>0</v>
      </c>
      <c r="D58" s="125">
        <v>0</v>
      </c>
      <c r="E58" s="125">
        <v>19385</v>
      </c>
      <c r="F58" s="125">
        <v>25525</v>
      </c>
      <c r="G58" s="125">
        <v>264640</v>
      </c>
    </row>
    <row r="59" spans="1:7" x14ac:dyDescent="0.25">
      <c r="A59" s="127" t="s">
        <v>38</v>
      </c>
      <c r="B59" s="128"/>
      <c r="C59" s="134"/>
      <c r="D59" s="126"/>
      <c r="E59" s="126"/>
      <c r="F59" s="126"/>
      <c r="G59" s="126"/>
    </row>
    <row r="60" spans="1:7" x14ac:dyDescent="0.25">
      <c r="A60" s="24" t="s">
        <v>39</v>
      </c>
      <c r="B60" s="24"/>
      <c r="C60" s="18">
        <v>5952.09</v>
      </c>
      <c r="D60" s="18">
        <f>+D21</f>
        <v>-9962.3999999999942</v>
      </c>
      <c r="E60" s="18">
        <v>0</v>
      </c>
      <c r="F60" s="18">
        <v>0</v>
      </c>
      <c r="G60" s="18">
        <v>0</v>
      </c>
    </row>
    <row r="61" spans="1:7" x14ac:dyDescent="0.25">
      <c r="A61" s="129" t="s">
        <v>32</v>
      </c>
      <c r="B61" s="130"/>
      <c r="C61" s="18">
        <v>314953.40000000002</v>
      </c>
      <c r="D61" s="18">
        <f>SUM(D57:D60)</f>
        <v>304991</v>
      </c>
      <c r="E61" s="18">
        <v>290165</v>
      </c>
      <c r="F61" s="18">
        <v>264640</v>
      </c>
      <c r="G61" s="18">
        <v>0</v>
      </c>
    </row>
    <row r="63" spans="1:7" x14ac:dyDescent="0.25">
      <c r="D63" s="25" t="s">
        <v>108</v>
      </c>
      <c r="E63" s="25"/>
    </row>
    <row r="64" spans="1:7" x14ac:dyDescent="0.25">
      <c r="D64" s="92"/>
      <c r="E64" s="25"/>
    </row>
  </sheetData>
  <mergeCells count="29">
    <mergeCell ref="G58:G59"/>
    <mergeCell ref="A59:B59"/>
    <mergeCell ref="A61:B61"/>
    <mergeCell ref="A56:B56"/>
    <mergeCell ref="A58:B58"/>
    <mergeCell ref="C58:C59"/>
    <mergeCell ref="D58:D59"/>
    <mergeCell ref="E58:E59"/>
    <mergeCell ref="F58:F59"/>
    <mergeCell ref="E49:E51"/>
    <mergeCell ref="F49:F51"/>
    <mergeCell ref="G49:G51"/>
    <mergeCell ref="A50:B50"/>
    <mergeCell ref="A51:B51"/>
    <mergeCell ref="B54:D54"/>
    <mergeCell ref="B34:D34"/>
    <mergeCell ref="A36:B36"/>
    <mergeCell ref="A40:B40"/>
    <mergeCell ref="B44:D44"/>
    <mergeCell ref="A46:B46"/>
    <mergeCell ref="A49:B49"/>
    <mergeCell ref="C49:C51"/>
    <mergeCell ref="D49:D51"/>
    <mergeCell ref="A20:B20"/>
    <mergeCell ref="A6:G6"/>
    <mergeCell ref="A7:G7"/>
    <mergeCell ref="B9:D9"/>
    <mergeCell ref="B11:D11"/>
    <mergeCell ref="A13:B1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A37" workbookViewId="0">
      <selection activeCell="B60" sqref="B6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5.28515625" customWidth="1"/>
    <col min="4" max="8" width="17.85546875" customWidth="1"/>
  </cols>
  <sheetData>
    <row r="1" spans="1:8" ht="20.25" x14ac:dyDescent="0.25">
      <c r="A1" s="26"/>
      <c r="B1" s="26"/>
      <c r="C1" s="26"/>
      <c r="D1" s="137" t="s">
        <v>12</v>
      </c>
      <c r="E1" s="137"/>
      <c r="F1" s="137"/>
      <c r="G1" s="27"/>
      <c r="H1" s="27"/>
    </row>
    <row r="2" spans="1:8" ht="18" x14ac:dyDescent="0.25">
      <c r="A2" s="138" t="s">
        <v>40</v>
      </c>
      <c r="B2" s="138"/>
      <c r="C2" s="138"/>
      <c r="D2" s="138"/>
      <c r="E2" s="138"/>
      <c r="F2" s="138"/>
      <c r="G2" s="138"/>
      <c r="H2" s="138"/>
    </row>
    <row r="3" spans="1:8" ht="18" x14ac:dyDescent="0.25">
      <c r="A3" s="26"/>
      <c r="B3" s="26"/>
      <c r="C3" s="26"/>
      <c r="D3" s="139" t="s">
        <v>41</v>
      </c>
      <c r="E3" s="139"/>
      <c r="F3" s="139"/>
      <c r="G3" s="139"/>
      <c r="H3" s="27"/>
    </row>
    <row r="4" spans="1:8" x14ac:dyDescent="0.25">
      <c r="A4" s="136" t="s">
        <v>42</v>
      </c>
      <c r="B4" s="136"/>
      <c r="C4" s="136"/>
      <c r="D4" s="136"/>
      <c r="E4" s="136"/>
      <c r="F4" s="136"/>
      <c r="G4" s="136"/>
      <c r="H4" s="136"/>
    </row>
    <row r="5" spans="1:8" ht="18" x14ac:dyDescent="0.25">
      <c r="A5" s="26"/>
      <c r="B5" s="26"/>
      <c r="C5" s="26"/>
      <c r="D5" s="26"/>
      <c r="E5" s="26"/>
      <c r="F5" s="26"/>
      <c r="G5" s="27"/>
      <c r="H5" s="27"/>
    </row>
    <row r="6" spans="1:8" ht="25.5" x14ac:dyDescent="0.25">
      <c r="A6" s="28" t="s">
        <v>43</v>
      </c>
      <c r="B6" s="29" t="s">
        <v>44</v>
      </c>
      <c r="C6" s="29" t="s">
        <v>45</v>
      </c>
      <c r="D6" s="29" t="s">
        <v>14</v>
      </c>
      <c r="E6" s="28" t="s">
        <v>46</v>
      </c>
      <c r="F6" s="28" t="s">
        <v>2</v>
      </c>
      <c r="G6" s="28" t="s">
        <v>47</v>
      </c>
      <c r="H6" s="28" t="s">
        <v>48</v>
      </c>
    </row>
    <row r="7" spans="1:8" x14ac:dyDescent="0.25">
      <c r="A7" s="30"/>
      <c r="B7" s="31"/>
      <c r="C7" s="32" t="s">
        <v>49</v>
      </c>
      <c r="D7" s="102">
        <f t="shared" ref="D7:H7" si="0">D8</f>
        <v>122014.26000000001</v>
      </c>
      <c r="E7" s="102">
        <f t="shared" si="0"/>
        <v>196077</v>
      </c>
      <c r="F7" s="102">
        <f t="shared" si="0"/>
        <v>212999</v>
      </c>
      <c r="G7" s="102">
        <f t="shared" si="0"/>
        <v>214475</v>
      </c>
      <c r="H7" s="102">
        <f t="shared" si="0"/>
        <v>215475</v>
      </c>
    </row>
    <row r="8" spans="1:8" x14ac:dyDescent="0.25">
      <c r="A8" s="33">
        <v>6</v>
      </c>
      <c r="B8" s="33"/>
      <c r="C8" s="33" t="s">
        <v>50</v>
      </c>
      <c r="D8" s="34">
        <f>SUM(D9:D13)</f>
        <v>122014.26000000001</v>
      </c>
      <c r="E8" s="34">
        <f t="shared" ref="E8:H8" si="1">SUM(E9:E13)</f>
        <v>196077</v>
      </c>
      <c r="F8" s="34">
        <f t="shared" si="1"/>
        <v>212999</v>
      </c>
      <c r="G8" s="34">
        <f t="shared" si="1"/>
        <v>214475</v>
      </c>
      <c r="H8" s="34">
        <f t="shared" si="1"/>
        <v>215475</v>
      </c>
    </row>
    <row r="9" spans="1:8" ht="38.25" x14ac:dyDescent="0.25">
      <c r="A9" s="33"/>
      <c r="B9" s="36">
        <v>63</v>
      </c>
      <c r="C9" s="36" t="s">
        <v>51</v>
      </c>
      <c r="D9" s="34">
        <v>7950</v>
      </c>
      <c r="E9" s="35">
        <v>9900</v>
      </c>
      <c r="F9" s="35">
        <v>7950</v>
      </c>
      <c r="G9" s="35">
        <v>7950</v>
      </c>
      <c r="H9" s="35">
        <v>7950</v>
      </c>
    </row>
    <row r="10" spans="1:8" x14ac:dyDescent="0.25">
      <c r="A10" s="37"/>
      <c r="B10" s="37">
        <v>64</v>
      </c>
      <c r="C10" s="37" t="s">
        <v>52</v>
      </c>
      <c r="D10" s="34"/>
      <c r="E10" s="35">
        <v>0</v>
      </c>
      <c r="F10" s="35">
        <v>0</v>
      </c>
      <c r="G10" s="35">
        <v>0</v>
      </c>
      <c r="H10" s="35">
        <v>0</v>
      </c>
    </row>
    <row r="11" spans="1:8" ht="51" x14ac:dyDescent="0.25">
      <c r="A11" s="37"/>
      <c r="B11" s="37">
        <v>65</v>
      </c>
      <c r="C11" s="38" t="s">
        <v>53</v>
      </c>
      <c r="D11" s="34">
        <v>1432.55</v>
      </c>
      <c r="E11" s="35">
        <v>2200</v>
      </c>
      <c r="F11" s="35">
        <v>3525</v>
      </c>
      <c r="G11" s="35">
        <v>3525</v>
      </c>
      <c r="H11" s="35">
        <v>3525</v>
      </c>
    </row>
    <row r="12" spans="1:8" ht="38.25" x14ac:dyDescent="0.25">
      <c r="A12" s="37"/>
      <c r="B12" s="37">
        <v>66</v>
      </c>
      <c r="C12" s="38" t="s">
        <v>54</v>
      </c>
      <c r="D12" s="34">
        <v>9326</v>
      </c>
      <c r="E12" s="35">
        <v>0</v>
      </c>
      <c r="F12" s="35">
        <v>0</v>
      </c>
      <c r="G12" s="35">
        <v>0</v>
      </c>
      <c r="H12" s="35">
        <v>0</v>
      </c>
    </row>
    <row r="13" spans="1:8" ht="38.25" x14ac:dyDescent="0.25">
      <c r="A13" s="37"/>
      <c r="B13" s="37">
        <v>67</v>
      </c>
      <c r="C13" s="36" t="s">
        <v>55</v>
      </c>
      <c r="D13" s="34">
        <v>103305.71</v>
      </c>
      <c r="E13" s="35">
        <v>183977</v>
      </c>
      <c r="F13" s="35">
        <v>201524</v>
      </c>
      <c r="G13" s="35">
        <v>203000</v>
      </c>
      <c r="H13" s="35">
        <v>204000</v>
      </c>
    </row>
    <row r="26" spans="1:8" ht="15.75" x14ac:dyDescent="0.25">
      <c r="A26" s="140" t="s">
        <v>56</v>
      </c>
      <c r="B26" s="141"/>
      <c r="C26" s="141"/>
      <c r="D26" s="141"/>
      <c r="E26" s="141"/>
      <c r="F26" s="141"/>
      <c r="G26" s="141"/>
      <c r="H26" s="141"/>
    </row>
    <row r="27" spans="1:8" ht="18" x14ac:dyDescent="0.25">
      <c r="A27" s="26"/>
      <c r="B27" s="26"/>
      <c r="C27" s="26"/>
      <c r="D27" s="26"/>
      <c r="E27" s="26"/>
      <c r="F27" s="26"/>
      <c r="G27" s="27"/>
      <c r="H27" s="27"/>
    </row>
    <row r="28" spans="1:8" ht="25.5" x14ac:dyDescent="0.25">
      <c r="A28" s="28" t="s">
        <v>43</v>
      </c>
      <c r="B28" s="29" t="s">
        <v>44</v>
      </c>
      <c r="C28" s="29" t="s">
        <v>57</v>
      </c>
      <c r="D28" s="29" t="s">
        <v>14</v>
      </c>
      <c r="E28" s="28" t="s">
        <v>46</v>
      </c>
      <c r="F28" s="28" t="s">
        <v>2</v>
      </c>
      <c r="G28" s="28" t="s">
        <v>47</v>
      </c>
      <c r="H28" s="28" t="s">
        <v>48</v>
      </c>
    </row>
    <row r="29" spans="1:8" x14ac:dyDescent="0.25">
      <c r="A29" s="30"/>
      <c r="B29" s="31"/>
      <c r="C29" s="32" t="s">
        <v>58</v>
      </c>
      <c r="D29" s="103">
        <f>D30+D34</f>
        <v>116062.17</v>
      </c>
      <c r="E29" s="39">
        <f>E30+E34</f>
        <v>206039.4</v>
      </c>
      <c r="F29" s="103">
        <f>F30+F34</f>
        <v>232384</v>
      </c>
      <c r="G29" s="39">
        <f>G30+G34</f>
        <v>240000</v>
      </c>
      <c r="H29" s="39">
        <f>H30+H34</f>
        <v>480115</v>
      </c>
    </row>
    <row r="30" spans="1:8" x14ac:dyDescent="0.25">
      <c r="A30" s="33">
        <v>3</v>
      </c>
      <c r="B30" s="33"/>
      <c r="C30" s="33" t="s">
        <v>59</v>
      </c>
      <c r="D30" s="40">
        <f>SUM(D31:D33)</f>
        <v>97206.66</v>
      </c>
      <c r="E30" s="35">
        <f>SUM(E31:E33)</f>
        <v>182779.4</v>
      </c>
      <c r="F30" s="41">
        <f>SUM(F31:F33)</f>
        <v>211134</v>
      </c>
      <c r="G30" s="41">
        <f t="shared" ref="G30:H30" si="2">SUM(G31:G33)</f>
        <v>218000</v>
      </c>
      <c r="H30" s="41">
        <f t="shared" si="2"/>
        <v>215500</v>
      </c>
    </row>
    <row r="31" spans="1:8" x14ac:dyDescent="0.25">
      <c r="A31" s="33"/>
      <c r="B31" s="36">
        <v>31</v>
      </c>
      <c r="C31" s="36" t="s">
        <v>60</v>
      </c>
      <c r="D31" s="34">
        <v>75444.84</v>
      </c>
      <c r="E31" s="35">
        <v>146007</v>
      </c>
      <c r="F31" s="35">
        <v>173909</v>
      </c>
      <c r="G31" s="35">
        <v>180000</v>
      </c>
      <c r="H31" s="35">
        <v>170000</v>
      </c>
    </row>
    <row r="32" spans="1:8" x14ac:dyDescent="0.25">
      <c r="A32" s="37"/>
      <c r="B32" s="37">
        <v>32</v>
      </c>
      <c r="C32" s="37" t="s">
        <v>61</v>
      </c>
      <c r="D32" s="34">
        <v>21315.74</v>
      </c>
      <c r="E32" s="35">
        <v>36172.400000000001</v>
      </c>
      <c r="F32" s="35">
        <v>36225</v>
      </c>
      <c r="G32" s="35">
        <v>37000</v>
      </c>
      <c r="H32" s="35">
        <v>44000</v>
      </c>
    </row>
    <row r="33" spans="1:8" x14ac:dyDescent="0.25">
      <c r="A33" s="37"/>
      <c r="B33" s="37">
        <v>34</v>
      </c>
      <c r="C33" s="37" t="s">
        <v>62</v>
      </c>
      <c r="D33" s="34">
        <v>446.08</v>
      </c>
      <c r="E33" s="35">
        <v>600</v>
      </c>
      <c r="F33" s="35">
        <v>1000</v>
      </c>
      <c r="G33" s="35">
        <v>1000</v>
      </c>
      <c r="H33" s="35">
        <v>1500</v>
      </c>
    </row>
    <row r="34" spans="1:8" ht="25.5" x14ac:dyDescent="0.25">
      <c r="A34" s="42">
        <v>4</v>
      </c>
      <c r="B34" s="42"/>
      <c r="C34" s="43" t="s">
        <v>63</v>
      </c>
      <c r="D34" s="40">
        <f>D35+D36</f>
        <v>18855.509999999998</v>
      </c>
      <c r="E34" s="40">
        <f t="shared" ref="E34:H34" si="3">E35+E36</f>
        <v>23260</v>
      </c>
      <c r="F34" s="40">
        <f t="shared" si="3"/>
        <v>21250</v>
      </c>
      <c r="G34" s="40">
        <f t="shared" si="3"/>
        <v>22000</v>
      </c>
      <c r="H34" s="40">
        <f t="shared" si="3"/>
        <v>264615</v>
      </c>
    </row>
    <row r="35" spans="1:8" ht="38.25" x14ac:dyDescent="0.25">
      <c r="A35" s="36"/>
      <c r="B35" s="36">
        <v>42</v>
      </c>
      <c r="C35" s="44" t="s">
        <v>64</v>
      </c>
      <c r="D35" s="34">
        <v>18855.509999999998</v>
      </c>
      <c r="E35" s="35">
        <v>23260</v>
      </c>
      <c r="F35" s="35">
        <v>20250</v>
      </c>
      <c r="G35" s="35">
        <v>21000</v>
      </c>
      <c r="H35" s="45">
        <v>263615</v>
      </c>
    </row>
    <row r="36" spans="1:8" ht="38.25" x14ac:dyDescent="0.25">
      <c r="A36" s="36"/>
      <c r="B36" s="36">
        <v>43</v>
      </c>
      <c r="C36" s="44" t="s">
        <v>109</v>
      </c>
      <c r="D36" s="34">
        <v>0</v>
      </c>
      <c r="E36" s="35">
        <v>0</v>
      </c>
      <c r="F36" s="35">
        <v>1000</v>
      </c>
      <c r="G36" s="35">
        <v>1000</v>
      </c>
      <c r="H36" s="45">
        <v>1000</v>
      </c>
    </row>
    <row r="39" spans="1:8" ht="15.75" x14ac:dyDescent="0.25">
      <c r="D39" s="135" t="s">
        <v>65</v>
      </c>
      <c r="E39" s="135"/>
      <c r="F39" s="135"/>
      <c r="G39" s="135"/>
    </row>
    <row r="41" spans="1:8" x14ac:dyDescent="0.25">
      <c r="C41" s="136" t="s">
        <v>66</v>
      </c>
      <c r="D41" s="136"/>
      <c r="E41" s="136"/>
      <c r="F41" s="136"/>
      <c r="G41" s="136"/>
      <c r="H41" s="136"/>
    </row>
    <row r="42" spans="1:8" ht="18" x14ac:dyDescent="0.25">
      <c r="C42" s="26"/>
      <c r="D42" s="26"/>
      <c r="E42" s="26"/>
      <c r="F42" s="26"/>
      <c r="G42" s="27"/>
      <c r="H42" s="27"/>
    </row>
    <row r="43" spans="1:8" ht="25.5" x14ac:dyDescent="0.25">
      <c r="A43" s="47" t="s">
        <v>43</v>
      </c>
      <c r="B43" s="48" t="s">
        <v>44</v>
      </c>
      <c r="C43" s="29" t="s">
        <v>67</v>
      </c>
      <c r="D43" s="29" t="s">
        <v>14</v>
      </c>
      <c r="E43" s="28" t="s">
        <v>46</v>
      </c>
      <c r="F43" s="28" t="s">
        <v>2</v>
      </c>
      <c r="G43" s="28" t="s">
        <v>47</v>
      </c>
      <c r="H43" s="28" t="s">
        <v>48</v>
      </c>
    </row>
    <row r="44" spans="1:8" x14ac:dyDescent="0.25">
      <c r="A44" s="49"/>
      <c r="B44" s="46"/>
      <c r="C44" s="32" t="s">
        <v>49</v>
      </c>
      <c r="D44" s="102">
        <f>D45+D47+D49+D51+D53</f>
        <v>122014.26</v>
      </c>
      <c r="E44" s="39">
        <f>E45+E47+E49+E51+E53</f>
        <v>196077</v>
      </c>
      <c r="F44" s="39">
        <f>F45+F47+F49+F51+F53</f>
        <v>212999</v>
      </c>
      <c r="G44" s="39">
        <f>G45+G47+G49+G51+G53</f>
        <v>214475</v>
      </c>
      <c r="H44" s="39">
        <f>H45+H47+H49+H51+H53</f>
        <v>215475</v>
      </c>
    </row>
    <row r="45" spans="1:8" x14ac:dyDescent="0.25">
      <c r="A45" s="49">
        <v>1</v>
      </c>
      <c r="B45" s="46"/>
      <c r="C45" s="50" t="s">
        <v>68</v>
      </c>
      <c r="D45" s="39">
        <f>D46</f>
        <v>103305.71</v>
      </c>
      <c r="E45" s="39">
        <f>E46</f>
        <v>183977</v>
      </c>
      <c r="F45" s="39">
        <f>F46</f>
        <v>201524</v>
      </c>
      <c r="G45" s="39">
        <f>G46</f>
        <v>203000</v>
      </c>
      <c r="H45" s="39">
        <f>H46</f>
        <v>204000</v>
      </c>
    </row>
    <row r="46" spans="1:8" x14ac:dyDescent="0.25">
      <c r="A46" s="46"/>
      <c r="B46" s="46">
        <v>11</v>
      </c>
      <c r="C46" s="51" t="s">
        <v>69</v>
      </c>
      <c r="D46" s="35">
        <v>103305.71</v>
      </c>
      <c r="E46" s="35">
        <v>183977</v>
      </c>
      <c r="F46" s="35">
        <v>201524</v>
      </c>
      <c r="G46" s="35">
        <v>203000</v>
      </c>
      <c r="H46" s="35">
        <v>204000</v>
      </c>
    </row>
    <row r="47" spans="1:8" x14ac:dyDescent="0.25">
      <c r="A47" s="49">
        <v>3</v>
      </c>
      <c r="B47" s="46"/>
      <c r="C47" s="52" t="s">
        <v>3</v>
      </c>
      <c r="D47" s="53">
        <f>D48</f>
        <v>3088.05</v>
      </c>
      <c r="E47" s="53">
        <f>E48</f>
        <v>2200</v>
      </c>
      <c r="F47" s="53">
        <f>F48</f>
        <v>3525</v>
      </c>
      <c r="G47" s="53">
        <f>G48</f>
        <v>3525</v>
      </c>
      <c r="H47" s="53">
        <f>H48</f>
        <v>3525</v>
      </c>
    </row>
    <row r="48" spans="1:8" x14ac:dyDescent="0.25">
      <c r="A48" s="46"/>
      <c r="B48" s="46">
        <v>33</v>
      </c>
      <c r="C48" s="51" t="s">
        <v>110</v>
      </c>
      <c r="D48" s="34">
        <v>3088.05</v>
      </c>
      <c r="E48" s="35">
        <v>2200</v>
      </c>
      <c r="F48" s="35">
        <v>3525</v>
      </c>
      <c r="G48" s="35">
        <v>3525</v>
      </c>
      <c r="H48" s="35">
        <v>3525</v>
      </c>
    </row>
    <row r="49" spans="1:8" ht="25.5" x14ac:dyDescent="0.25">
      <c r="A49" s="49">
        <v>4</v>
      </c>
      <c r="B49" s="46"/>
      <c r="C49" s="54" t="s">
        <v>4</v>
      </c>
      <c r="D49" s="55">
        <f>D50</f>
        <v>0</v>
      </c>
      <c r="E49" s="53">
        <f>E50</f>
        <v>0</v>
      </c>
      <c r="F49" s="53">
        <f>F50</f>
        <v>0</v>
      </c>
      <c r="G49" s="53">
        <f>G50</f>
        <v>0</v>
      </c>
      <c r="H49" s="53">
        <f>H50</f>
        <v>0</v>
      </c>
    </row>
    <row r="50" spans="1:8" x14ac:dyDescent="0.25">
      <c r="A50" s="46"/>
      <c r="B50" s="56"/>
      <c r="C50" s="57"/>
      <c r="D50" s="34">
        <v>0</v>
      </c>
      <c r="E50" s="35">
        <v>0</v>
      </c>
      <c r="F50" s="35">
        <v>0</v>
      </c>
      <c r="G50" s="35">
        <v>0</v>
      </c>
      <c r="H50" s="35">
        <v>0</v>
      </c>
    </row>
    <row r="51" spans="1:8" x14ac:dyDescent="0.25">
      <c r="A51" s="49">
        <v>5</v>
      </c>
      <c r="B51" s="46"/>
      <c r="C51" s="32" t="s">
        <v>70</v>
      </c>
      <c r="D51" s="55">
        <f>D52</f>
        <v>12490.21</v>
      </c>
      <c r="E51" s="53">
        <f>E52</f>
        <v>9900</v>
      </c>
      <c r="F51" s="53">
        <f>F52</f>
        <v>7950</v>
      </c>
      <c r="G51" s="53">
        <f>G52</f>
        <v>7950</v>
      </c>
      <c r="H51" s="58">
        <f>H52</f>
        <v>7950</v>
      </c>
    </row>
    <row r="52" spans="1:8" x14ac:dyDescent="0.25">
      <c r="A52" s="46"/>
      <c r="B52" s="46">
        <v>53</v>
      </c>
      <c r="C52" s="59" t="s">
        <v>111</v>
      </c>
      <c r="D52" s="34">
        <v>12490.21</v>
      </c>
      <c r="E52" s="35">
        <v>9900</v>
      </c>
      <c r="F52" s="35">
        <v>7950</v>
      </c>
      <c r="G52" s="35">
        <v>7950</v>
      </c>
      <c r="H52" s="45">
        <v>7950</v>
      </c>
    </row>
    <row r="53" spans="1:8" x14ac:dyDescent="0.25">
      <c r="A53" s="49">
        <v>6</v>
      </c>
      <c r="B53" s="46"/>
      <c r="C53" s="32" t="s">
        <v>5</v>
      </c>
      <c r="D53" s="55">
        <f>D54</f>
        <v>3130.29</v>
      </c>
      <c r="E53" s="53">
        <f>E54</f>
        <v>0</v>
      </c>
      <c r="F53" s="53">
        <f>F54</f>
        <v>0</v>
      </c>
      <c r="G53" s="53">
        <f>G54</f>
        <v>0</v>
      </c>
      <c r="H53" s="58">
        <f>H54</f>
        <v>0</v>
      </c>
    </row>
    <row r="54" spans="1:8" x14ac:dyDescent="0.25">
      <c r="A54" s="46"/>
      <c r="B54" s="46">
        <v>63</v>
      </c>
      <c r="C54" s="59" t="s">
        <v>112</v>
      </c>
      <c r="D54" s="34">
        <v>3130.29</v>
      </c>
      <c r="E54" s="35">
        <v>0</v>
      </c>
      <c r="F54" s="35">
        <v>0</v>
      </c>
      <c r="G54" s="35">
        <v>0</v>
      </c>
      <c r="H54" s="45">
        <v>0</v>
      </c>
    </row>
    <row r="56" spans="1:8" x14ac:dyDescent="0.25">
      <c r="C56" s="136" t="s">
        <v>71</v>
      </c>
      <c r="D56" s="136"/>
      <c r="E56" s="136"/>
      <c r="F56" s="136"/>
      <c r="G56" s="136"/>
      <c r="H56" s="136"/>
    </row>
    <row r="57" spans="1:8" ht="18" x14ac:dyDescent="0.25">
      <c r="C57" s="26"/>
      <c r="D57" s="26"/>
      <c r="E57" s="26"/>
      <c r="F57" s="26"/>
      <c r="G57" s="27"/>
      <c r="H57" s="27"/>
    </row>
    <row r="58" spans="1:8" ht="25.5" x14ac:dyDescent="0.25">
      <c r="A58" s="60" t="s">
        <v>43</v>
      </c>
      <c r="B58" s="47" t="s">
        <v>44</v>
      </c>
      <c r="C58" s="29" t="s">
        <v>72</v>
      </c>
      <c r="D58" s="29" t="s">
        <v>14</v>
      </c>
      <c r="E58" s="28" t="s">
        <v>46</v>
      </c>
      <c r="F58" s="28" t="s">
        <v>2</v>
      </c>
      <c r="G58" s="28" t="s">
        <v>47</v>
      </c>
      <c r="H58" s="28" t="s">
        <v>48</v>
      </c>
    </row>
    <row r="59" spans="1:8" x14ac:dyDescent="0.25">
      <c r="A59" s="46"/>
      <c r="B59" s="46"/>
      <c r="C59" s="32" t="s">
        <v>58</v>
      </c>
      <c r="D59" s="39">
        <f>D60+D62+D64+D68+D66+D70</f>
        <v>116062.17000000001</v>
      </c>
      <c r="E59" s="39">
        <f t="shared" ref="E59:H59" si="4">E60+E62+E64+E68+E66+E70</f>
        <v>206039.4</v>
      </c>
      <c r="F59" s="39">
        <f t="shared" si="4"/>
        <v>232384</v>
      </c>
      <c r="G59" s="39">
        <f t="shared" si="4"/>
        <v>240000</v>
      </c>
      <c r="H59" s="39">
        <f t="shared" si="4"/>
        <v>480115</v>
      </c>
    </row>
    <row r="60" spans="1:8" x14ac:dyDescent="0.25">
      <c r="A60" s="49">
        <v>1</v>
      </c>
      <c r="B60" s="46"/>
      <c r="C60" s="50" t="s">
        <v>68</v>
      </c>
      <c r="D60" s="55">
        <f>D61</f>
        <v>103305.71</v>
      </c>
      <c r="E60" s="53">
        <f>E61</f>
        <v>183977</v>
      </c>
      <c r="F60" s="53">
        <f>F61</f>
        <v>201524</v>
      </c>
      <c r="G60" s="53">
        <f>G61</f>
        <v>203000</v>
      </c>
      <c r="H60" s="53">
        <f>H61</f>
        <v>204000</v>
      </c>
    </row>
    <row r="61" spans="1:8" x14ac:dyDescent="0.25">
      <c r="A61" s="46"/>
      <c r="B61" s="46">
        <v>11</v>
      </c>
      <c r="C61" s="51" t="s">
        <v>69</v>
      </c>
      <c r="D61" s="34">
        <v>103305.71</v>
      </c>
      <c r="E61" s="35">
        <v>183977</v>
      </c>
      <c r="F61" s="35">
        <v>201524</v>
      </c>
      <c r="G61" s="35">
        <v>203000</v>
      </c>
      <c r="H61" s="35">
        <v>204000</v>
      </c>
    </row>
    <row r="62" spans="1:8" x14ac:dyDescent="0.25">
      <c r="A62" s="49">
        <v>3</v>
      </c>
      <c r="B62" s="46"/>
      <c r="C62" s="50" t="s">
        <v>3</v>
      </c>
      <c r="D62" s="55">
        <f>D63</f>
        <v>1803.82</v>
      </c>
      <c r="E62" s="53">
        <f>E63</f>
        <v>2200</v>
      </c>
      <c r="F62" s="53">
        <f>F63</f>
        <v>3525</v>
      </c>
      <c r="G62" s="53">
        <f>G63</f>
        <v>3525</v>
      </c>
      <c r="H62" s="53">
        <f>H63</f>
        <v>3525</v>
      </c>
    </row>
    <row r="63" spans="1:8" x14ac:dyDescent="0.25">
      <c r="A63" s="46"/>
      <c r="B63" s="46">
        <v>33</v>
      </c>
      <c r="C63" s="51" t="s">
        <v>110</v>
      </c>
      <c r="D63" s="34">
        <v>1803.82</v>
      </c>
      <c r="E63" s="35">
        <v>2200</v>
      </c>
      <c r="F63" s="35">
        <v>3525</v>
      </c>
      <c r="G63" s="35">
        <v>3525</v>
      </c>
      <c r="H63" s="35">
        <v>3525</v>
      </c>
    </row>
    <row r="64" spans="1:8" ht="25.5" x14ac:dyDescent="0.25">
      <c r="A64" s="49">
        <v>4</v>
      </c>
      <c r="B64" s="46"/>
      <c r="C64" s="50" t="s">
        <v>4</v>
      </c>
      <c r="D64" s="55">
        <f>D65</f>
        <v>0</v>
      </c>
      <c r="E64" s="53">
        <f>E65</f>
        <v>0</v>
      </c>
      <c r="F64" s="53">
        <f>F65</f>
        <v>0</v>
      </c>
      <c r="G64" s="53">
        <f t="shared" ref="G64:H64" si="5">G65</f>
        <v>0</v>
      </c>
      <c r="H64" s="53">
        <f t="shared" si="5"/>
        <v>0</v>
      </c>
    </row>
    <row r="65" spans="1:8" x14ac:dyDescent="0.25">
      <c r="A65" s="46"/>
      <c r="B65" s="46"/>
      <c r="C65" s="61"/>
      <c r="D65" s="34">
        <v>0</v>
      </c>
      <c r="E65" s="35">
        <v>0</v>
      </c>
      <c r="F65" s="35">
        <v>0</v>
      </c>
      <c r="G65" s="35">
        <v>0</v>
      </c>
      <c r="H65" s="35">
        <v>0</v>
      </c>
    </row>
    <row r="66" spans="1:8" x14ac:dyDescent="0.25">
      <c r="A66" s="49">
        <v>5</v>
      </c>
      <c r="B66" s="46"/>
      <c r="C66" s="32" t="s">
        <v>70</v>
      </c>
      <c r="D66" s="55">
        <f>D67</f>
        <v>8370.51</v>
      </c>
      <c r="E66" s="53">
        <f>E67</f>
        <v>9900</v>
      </c>
      <c r="F66" s="53">
        <f>F67</f>
        <v>7950</v>
      </c>
      <c r="G66" s="53">
        <f>G67</f>
        <v>7950</v>
      </c>
      <c r="H66" s="53">
        <f>H67</f>
        <v>7950</v>
      </c>
    </row>
    <row r="67" spans="1:8" x14ac:dyDescent="0.25">
      <c r="A67" s="46"/>
      <c r="B67" s="46">
        <v>53</v>
      </c>
      <c r="C67" s="59" t="s">
        <v>111</v>
      </c>
      <c r="D67" s="34">
        <v>8370.51</v>
      </c>
      <c r="E67" s="35">
        <v>9900</v>
      </c>
      <c r="F67" s="35">
        <v>7950</v>
      </c>
      <c r="G67" s="35">
        <v>7950</v>
      </c>
      <c r="H67" s="35">
        <v>7950</v>
      </c>
    </row>
    <row r="68" spans="1:8" x14ac:dyDescent="0.25">
      <c r="A68" s="49">
        <v>6</v>
      </c>
      <c r="B68" s="49"/>
      <c r="C68" s="32" t="s">
        <v>5</v>
      </c>
      <c r="D68" s="62">
        <f>D69</f>
        <v>2582.13</v>
      </c>
      <c r="E68" s="62">
        <f>E69</f>
        <v>9962.4</v>
      </c>
      <c r="F68" s="62">
        <f>SUM(F69)</f>
        <v>19385</v>
      </c>
      <c r="G68" s="62">
        <f t="shared" ref="G68:H70" si="6">SUM(G69)</f>
        <v>25525</v>
      </c>
      <c r="H68" s="62">
        <f t="shared" si="6"/>
        <v>17715</v>
      </c>
    </row>
    <row r="69" spans="1:8" x14ac:dyDescent="0.25">
      <c r="A69" s="46"/>
      <c r="B69" s="46">
        <v>63</v>
      </c>
      <c r="C69" s="59" t="s">
        <v>112</v>
      </c>
      <c r="D69" s="63">
        <v>2582.13</v>
      </c>
      <c r="E69" s="63">
        <v>9962.4</v>
      </c>
      <c r="F69" s="63">
        <v>19385</v>
      </c>
      <c r="G69" s="63">
        <v>25525</v>
      </c>
      <c r="H69" s="63">
        <v>17715</v>
      </c>
    </row>
    <row r="70" spans="1:8" ht="51" x14ac:dyDescent="0.25">
      <c r="A70" s="49">
        <v>7</v>
      </c>
      <c r="B70" s="49"/>
      <c r="C70" s="32" t="s">
        <v>113</v>
      </c>
      <c r="D70" s="62">
        <f>D71</f>
        <v>0</v>
      </c>
      <c r="E70" s="62">
        <f>E71</f>
        <v>0</v>
      </c>
      <c r="F70" s="62">
        <f>SUM(F71)</f>
        <v>0</v>
      </c>
      <c r="G70" s="62">
        <f t="shared" si="6"/>
        <v>0</v>
      </c>
      <c r="H70" s="62">
        <f t="shared" si="6"/>
        <v>246925</v>
      </c>
    </row>
    <row r="71" spans="1:8" ht="51" x14ac:dyDescent="0.25">
      <c r="A71" s="46"/>
      <c r="B71" s="46">
        <v>73</v>
      </c>
      <c r="C71" s="104" t="s">
        <v>114</v>
      </c>
      <c r="D71" s="63">
        <v>0</v>
      </c>
      <c r="E71" s="63">
        <v>0</v>
      </c>
      <c r="F71" s="63">
        <v>0</v>
      </c>
      <c r="G71" s="63">
        <v>0</v>
      </c>
      <c r="H71" s="63">
        <v>246925</v>
      </c>
    </row>
    <row r="74" spans="1:8" ht="15.75" x14ac:dyDescent="0.25">
      <c r="D74" s="135" t="s">
        <v>73</v>
      </c>
      <c r="E74" s="135"/>
      <c r="F74" s="135"/>
      <c r="G74" s="135"/>
    </row>
    <row r="76" spans="1:8" ht="25.5" x14ac:dyDescent="0.25">
      <c r="A76" s="60" t="s">
        <v>43</v>
      </c>
      <c r="B76" s="47" t="s">
        <v>44</v>
      </c>
      <c r="C76" s="29" t="s">
        <v>72</v>
      </c>
      <c r="D76" s="29" t="s">
        <v>14</v>
      </c>
      <c r="E76" s="28" t="s">
        <v>46</v>
      </c>
      <c r="F76" s="28" t="s">
        <v>2</v>
      </c>
      <c r="G76" s="28" t="s">
        <v>47</v>
      </c>
      <c r="H76" s="28" t="s">
        <v>48</v>
      </c>
    </row>
    <row r="77" spans="1:8" x14ac:dyDescent="0.25">
      <c r="A77" s="46"/>
      <c r="B77" s="46"/>
      <c r="C77" s="32" t="s">
        <v>58</v>
      </c>
      <c r="D77" s="102">
        <f>D78</f>
        <v>116062.17</v>
      </c>
      <c r="E77" s="102">
        <f t="shared" ref="E77:H77" si="7">E78</f>
        <v>206039.4</v>
      </c>
      <c r="F77" s="102">
        <f t="shared" si="7"/>
        <v>232384</v>
      </c>
      <c r="G77" s="102">
        <f t="shared" si="7"/>
        <v>240000</v>
      </c>
      <c r="H77" s="102">
        <f t="shared" si="7"/>
        <v>480115</v>
      </c>
    </row>
    <row r="78" spans="1:8" s="3" customFormat="1" ht="25.5" x14ac:dyDescent="0.25">
      <c r="A78" s="67" t="s">
        <v>74</v>
      </c>
      <c r="B78" s="67"/>
      <c r="C78" s="50" t="s">
        <v>75</v>
      </c>
      <c r="D78" s="55">
        <f>SUM(D79)</f>
        <v>116062.17</v>
      </c>
      <c r="E78" s="55">
        <f>SUM(E79)</f>
        <v>206039.4</v>
      </c>
      <c r="F78" s="55">
        <f t="shared" ref="F78:H78" si="8">SUM(F79)</f>
        <v>232384</v>
      </c>
      <c r="G78" s="55">
        <f t="shared" si="8"/>
        <v>240000</v>
      </c>
      <c r="H78" s="55">
        <f t="shared" si="8"/>
        <v>480115</v>
      </c>
    </row>
    <row r="79" spans="1:8" s="69" customFormat="1" x14ac:dyDescent="0.25">
      <c r="A79" s="68"/>
      <c r="B79" s="68" t="s">
        <v>76</v>
      </c>
      <c r="C79" s="61" t="s">
        <v>77</v>
      </c>
      <c r="D79" s="70">
        <v>116062.17</v>
      </c>
      <c r="E79" s="70">
        <v>206039.4</v>
      </c>
      <c r="F79" s="71">
        <v>232384</v>
      </c>
      <c r="G79" s="71">
        <v>240000</v>
      </c>
      <c r="H79" s="71">
        <v>480115</v>
      </c>
    </row>
  </sheetData>
  <mergeCells count="9">
    <mergeCell ref="D39:G39"/>
    <mergeCell ref="C41:H41"/>
    <mergeCell ref="C56:H56"/>
    <mergeCell ref="D74:G74"/>
    <mergeCell ref="D1:F1"/>
    <mergeCell ref="A2:H2"/>
    <mergeCell ref="D3:G3"/>
    <mergeCell ref="A4:H4"/>
    <mergeCell ref="A26:H26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19" workbookViewId="0">
      <selection activeCell="B11" sqref="B11:C11"/>
    </sheetView>
  </sheetViews>
  <sheetFormatPr defaultRowHeight="15" x14ac:dyDescent="0.25"/>
  <cols>
    <col min="1" max="1" width="7.42578125" customWidth="1"/>
    <col min="2" max="2" width="6.85546875" customWidth="1"/>
    <col min="3" max="3" width="44.7109375" customWidth="1"/>
    <col min="4" max="8" width="12.28515625" customWidth="1"/>
  </cols>
  <sheetData>
    <row r="1" spans="1:11" x14ac:dyDescent="0.25">
      <c r="C1" s="72"/>
      <c r="D1" s="72"/>
      <c r="E1" s="72"/>
      <c r="F1" s="72"/>
      <c r="G1" s="72"/>
      <c r="H1" s="72"/>
    </row>
    <row r="2" spans="1:11" ht="28.5" x14ac:dyDescent="0.45">
      <c r="C2" s="73" t="s">
        <v>6</v>
      </c>
    </row>
    <row r="3" spans="1:11" ht="30" x14ac:dyDescent="0.25">
      <c r="A3" s="74" t="s">
        <v>78</v>
      </c>
      <c r="B3" s="46" t="s">
        <v>79</v>
      </c>
      <c r="C3" s="75" t="s">
        <v>80</v>
      </c>
      <c r="D3" s="74" t="s">
        <v>81</v>
      </c>
      <c r="E3" s="74" t="s">
        <v>15</v>
      </c>
      <c r="F3" s="74" t="s">
        <v>2</v>
      </c>
      <c r="G3" s="76" t="s">
        <v>0</v>
      </c>
      <c r="H3" s="76" t="s">
        <v>1</v>
      </c>
    </row>
    <row r="4" spans="1:11" s="93" customFormat="1" ht="36" customHeight="1" x14ac:dyDescent="0.2">
      <c r="A4" s="77"/>
      <c r="B4" s="144" t="s">
        <v>91</v>
      </c>
      <c r="C4" s="145"/>
      <c r="D4" s="78">
        <f>D11</f>
        <v>116062.17000000001</v>
      </c>
      <c r="E4" s="78">
        <f>E11</f>
        <v>206039.4</v>
      </c>
      <c r="F4" s="78">
        <f>F11</f>
        <v>232384</v>
      </c>
      <c r="G4" s="78">
        <f>G11</f>
        <v>240000</v>
      </c>
      <c r="H4" s="78">
        <f>H11</f>
        <v>480115</v>
      </c>
      <c r="K4" s="94"/>
    </row>
    <row r="5" spans="1:11" s="95" customFormat="1" ht="15" customHeight="1" x14ac:dyDescent="0.2">
      <c r="A5" s="79"/>
      <c r="B5" s="80"/>
      <c r="C5" s="81" t="s">
        <v>82</v>
      </c>
      <c r="D5" s="82">
        <f>SUM(D6:D10)</f>
        <v>116062.17</v>
      </c>
      <c r="E5" s="82">
        <f>SUM(E6:E10)</f>
        <v>206039.4</v>
      </c>
      <c r="F5" s="82">
        <f>SUM(F6:F10)</f>
        <v>232384</v>
      </c>
      <c r="G5" s="82">
        <f>SUM(G6:G10)</f>
        <v>240000</v>
      </c>
      <c r="H5" s="82">
        <f>SUM(H6:H10)</f>
        <v>480115</v>
      </c>
      <c r="K5" s="96"/>
    </row>
    <row r="6" spans="1:11" s="95" customFormat="1" ht="15" customHeight="1" x14ac:dyDescent="0.2">
      <c r="A6" s="79"/>
      <c r="B6" s="80"/>
      <c r="C6" s="81" t="s">
        <v>83</v>
      </c>
      <c r="D6" s="82">
        <f>D15+D18+D23+D30+D36+D40</f>
        <v>103305.70999999999</v>
      </c>
      <c r="E6" s="82">
        <f>E15+E18+E23+E30+E36+E40</f>
        <v>183977</v>
      </c>
      <c r="F6" s="82">
        <f>F15+F18+F23+F30+F36+F40</f>
        <v>201524</v>
      </c>
      <c r="G6" s="82">
        <f>G15+G18+G23+G30+G36+G40</f>
        <v>203000</v>
      </c>
      <c r="H6" s="82">
        <f>H15+H18+H23+H30+H36+H40</f>
        <v>204000</v>
      </c>
      <c r="K6" s="96"/>
    </row>
    <row r="7" spans="1:11" s="95" customFormat="1" ht="15" customHeight="1" x14ac:dyDescent="0.2">
      <c r="A7" s="79"/>
      <c r="B7" s="80"/>
      <c r="C7" s="81" t="s">
        <v>92</v>
      </c>
      <c r="D7" s="82">
        <f>D19+D24+D26+D31</f>
        <v>1803.82</v>
      </c>
      <c r="E7" s="82">
        <f>E19+E24+E26+E31</f>
        <v>2200</v>
      </c>
      <c r="F7" s="82">
        <f>F19+F24+F26+F31</f>
        <v>3525</v>
      </c>
      <c r="G7" s="82">
        <f>G19+G24+G26+G31</f>
        <v>3525</v>
      </c>
      <c r="H7" s="82">
        <f>H19+H24+H26+H31</f>
        <v>3525</v>
      </c>
      <c r="K7" s="96"/>
    </row>
    <row r="8" spans="1:11" s="95" customFormat="1" ht="15" customHeight="1" x14ac:dyDescent="0.2">
      <c r="A8" s="79"/>
      <c r="B8" s="80"/>
      <c r="C8" s="81" t="s">
        <v>93</v>
      </c>
      <c r="D8" s="82">
        <f>D20+D32</f>
        <v>8370.51</v>
      </c>
      <c r="E8" s="82">
        <f>E20+E32</f>
        <v>9900</v>
      </c>
      <c r="F8" s="82">
        <f>F20+F32</f>
        <v>7950</v>
      </c>
      <c r="G8" s="82">
        <f>G20+G32</f>
        <v>7950</v>
      </c>
      <c r="H8" s="82">
        <f>H20+H32</f>
        <v>7950</v>
      </c>
      <c r="K8" s="96"/>
    </row>
    <row r="9" spans="1:11" s="95" customFormat="1" ht="15" customHeight="1" x14ac:dyDescent="0.2">
      <c r="A9" s="79"/>
      <c r="B9" s="80"/>
      <c r="C9" s="81" t="s">
        <v>94</v>
      </c>
      <c r="D9" s="82">
        <f>D21+D16+D33</f>
        <v>2582.13</v>
      </c>
      <c r="E9" s="82">
        <f>E21+E16+E33</f>
        <v>9962.4</v>
      </c>
      <c r="F9" s="82">
        <f>F21+F16+F33</f>
        <v>19385</v>
      </c>
      <c r="G9" s="82">
        <f>G21+G16+G33</f>
        <v>25525</v>
      </c>
      <c r="H9" s="82">
        <f>H21+H16+H33</f>
        <v>17715</v>
      </c>
      <c r="K9" s="96"/>
    </row>
    <row r="10" spans="1:11" s="95" customFormat="1" ht="18.75" customHeight="1" x14ac:dyDescent="0.2">
      <c r="A10" s="79"/>
      <c r="B10" s="80"/>
      <c r="C10" s="97" t="s">
        <v>95</v>
      </c>
      <c r="D10" s="82">
        <f>D34</f>
        <v>0</v>
      </c>
      <c r="E10" s="82">
        <f>E34</f>
        <v>0</v>
      </c>
      <c r="F10" s="82">
        <f>F34</f>
        <v>0</v>
      </c>
      <c r="G10" s="82">
        <f>G34</f>
        <v>0</v>
      </c>
      <c r="H10" s="82">
        <f>H34</f>
        <v>246925</v>
      </c>
      <c r="K10" s="96"/>
    </row>
    <row r="11" spans="1:11" s="93" customFormat="1" ht="30" customHeight="1" x14ac:dyDescent="0.2">
      <c r="A11" s="86"/>
      <c r="B11" s="146" t="s">
        <v>96</v>
      </c>
      <c r="C11" s="147"/>
      <c r="D11" s="87">
        <f>D12+D27+D37</f>
        <v>116062.17000000001</v>
      </c>
      <c r="E11" s="87">
        <f>E12+E27+E37</f>
        <v>206039.4</v>
      </c>
      <c r="F11" s="87">
        <f>F12+F27+F37</f>
        <v>232384</v>
      </c>
      <c r="G11" s="87">
        <f>G12+G27+G37</f>
        <v>240000</v>
      </c>
      <c r="H11" s="87">
        <f>H12+H27+H37</f>
        <v>480115</v>
      </c>
      <c r="K11" s="94"/>
    </row>
    <row r="12" spans="1:11" s="93" customFormat="1" ht="24.95" customHeight="1" x14ac:dyDescent="0.2">
      <c r="A12" s="77" t="s">
        <v>76</v>
      </c>
      <c r="B12" s="142" t="s">
        <v>97</v>
      </c>
      <c r="C12" s="143"/>
      <c r="D12" s="83">
        <f>SUM(D13)</f>
        <v>97206.66</v>
      </c>
      <c r="E12" s="83">
        <f>SUM(E13)</f>
        <v>182779.4</v>
      </c>
      <c r="F12" s="83">
        <f>SUM(F13)</f>
        <v>211134</v>
      </c>
      <c r="G12" s="83">
        <f>SUM(G13)</f>
        <v>218000</v>
      </c>
      <c r="H12" s="83">
        <f>SUM(H13)</f>
        <v>215500</v>
      </c>
      <c r="K12" s="94"/>
    </row>
    <row r="13" spans="1:11" s="93" customFormat="1" ht="21" customHeight="1" x14ac:dyDescent="0.2">
      <c r="A13" s="98"/>
      <c r="B13" s="89">
        <v>3</v>
      </c>
      <c r="C13" s="89" t="s">
        <v>7</v>
      </c>
      <c r="D13" s="90">
        <f>D14+D17+D22+D25</f>
        <v>97206.66</v>
      </c>
      <c r="E13" s="90">
        <f>E14+E17+E22+E25</f>
        <v>182779.4</v>
      </c>
      <c r="F13" s="90">
        <f>F14+F17+F22+F25</f>
        <v>211134</v>
      </c>
      <c r="G13" s="90">
        <f>G14+G17+G22+G25</f>
        <v>218000</v>
      </c>
      <c r="H13" s="90">
        <f>H14+H17+H22+H25</f>
        <v>215500</v>
      </c>
      <c r="K13" s="94"/>
    </row>
    <row r="14" spans="1:11" s="93" customFormat="1" ht="18" customHeight="1" x14ac:dyDescent="0.2">
      <c r="A14" s="98"/>
      <c r="B14" s="89">
        <v>31</v>
      </c>
      <c r="C14" s="88" t="s">
        <v>8</v>
      </c>
      <c r="D14" s="90">
        <f>D15+D16</f>
        <v>75444.84</v>
      </c>
      <c r="E14" s="90">
        <f>E15+E16</f>
        <v>146007</v>
      </c>
      <c r="F14" s="90">
        <f>F15+F16</f>
        <v>173909</v>
      </c>
      <c r="G14" s="90">
        <f>G15+G16</f>
        <v>180000</v>
      </c>
      <c r="H14" s="90">
        <f>H15+H16</f>
        <v>170000</v>
      </c>
      <c r="K14" s="94"/>
    </row>
    <row r="15" spans="1:11" s="95" customFormat="1" ht="15" customHeight="1" x14ac:dyDescent="0.2">
      <c r="A15" s="99"/>
      <c r="B15" s="85"/>
      <c r="C15" s="81" t="s">
        <v>83</v>
      </c>
      <c r="D15" s="82">
        <v>75444.84</v>
      </c>
      <c r="E15" s="82">
        <v>144007</v>
      </c>
      <c r="F15" s="82">
        <v>158724</v>
      </c>
      <c r="G15" s="82">
        <v>180000</v>
      </c>
      <c r="H15" s="82">
        <v>170000</v>
      </c>
      <c r="K15" s="96"/>
    </row>
    <row r="16" spans="1:11" s="95" customFormat="1" ht="15" customHeight="1" x14ac:dyDescent="0.2">
      <c r="A16" s="79"/>
      <c r="B16" s="80"/>
      <c r="C16" s="81" t="s">
        <v>94</v>
      </c>
      <c r="D16" s="82">
        <v>0</v>
      </c>
      <c r="E16" s="82">
        <v>2000</v>
      </c>
      <c r="F16" s="82">
        <v>15185</v>
      </c>
      <c r="G16" s="82">
        <v>0</v>
      </c>
      <c r="H16" s="82">
        <v>0</v>
      </c>
      <c r="K16" s="96"/>
    </row>
    <row r="17" spans="1:11" s="93" customFormat="1" ht="18" customHeight="1" x14ac:dyDescent="0.2">
      <c r="A17" s="98"/>
      <c r="B17" s="89">
        <v>32</v>
      </c>
      <c r="C17" s="88" t="s">
        <v>9</v>
      </c>
      <c r="D17" s="90">
        <f>D18+D19+D20+D21</f>
        <v>21315.74</v>
      </c>
      <c r="E17" s="90">
        <f>E18+E19+E20+E21</f>
        <v>36172.400000000001</v>
      </c>
      <c r="F17" s="90">
        <f>F18+F19+F20+F21</f>
        <v>36225</v>
      </c>
      <c r="G17" s="90">
        <f>G18+G19+G20+G21</f>
        <v>37000</v>
      </c>
      <c r="H17" s="90">
        <f>H18+H19+H20+H21</f>
        <v>44000</v>
      </c>
      <c r="J17" s="94"/>
      <c r="K17" s="94"/>
    </row>
    <row r="18" spans="1:11" s="95" customFormat="1" ht="15" customHeight="1" x14ac:dyDescent="0.2">
      <c r="A18" s="79"/>
      <c r="B18" s="85"/>
      <c r="C18" s="81" t="s">
        <v>83</v>
      </c>
      <c r="D18" s="82">
        <v>17203.330000000002</v>
      </c>
      <c r="E18" s="82">
        <v>27770</v>
      </c>
      <c r="F18" s="82">
        <v>28500</v>
      </c>
      <c r="G18" s="82">
        <v>7950</v>
      </c>
      <c r="H18" s="82">
        <v>22760</v>
      </c>
      <c r="K18" s="96"/>
    </row>
    <row r="19" spans="1:11" s="95" customFormat="1" ht="15" customHeight="1" x14ac:dyDescent="0.2">
      <c r="A19" s="99"/>
      <c r="B19" s="85"/>
      <c r="C19" s="81" t="s">
        <v>92</v>
      </c>
      <c r="D19" s="82">
        <v>1530.28</v>
      </c>
      <c r="E19" s="82">
        <v>1800</v>
      </c>
      <c r="F19" s="82">
        <v>3525</v>
      </c>
      <c r="G19" s="82">
        <v>3525</v>
      </c>
      <c r="H19" s="82">
        <v>3525</v>
      </c>
      <c r="K19" s="96"/>
    </row>
    <row r="20" spans="1:11" s="95" customFormat="1" ht="15" customHeight="1" x14ac:dyDescent="0.2">
      <c r="A20" s="79"/>
      <c r="B20" s="85"/>
      <c r="C20" s="81" t="s">
        <v>93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K20" s="96"/>
    </row>
    <row r="21" spans="1:11" s="95" customFormat="1" ht="15" customHeight="1" x14ac:dyDescent="0.2">
      <c r="A21" s="99"/>
      <c r="B21" s="85"/>
      <c r="C21" s="81" t="s">
        <v>94</v>
      </c>
      <c r="D21" s="82">
        <v>2582.13</v>
      </c>
      <c r="E21" s="82">
        <v>6602.4</v>
      </c>
      <c r="F21" s="82">
        <v>4200</v>
      </c>
      <c r="G21" s="82">
        <v>25525</v>
      </c>
      <c r="H21" s="82">
        <v>17715</v>
      </c>
      <c r="K21" s="96"/>
    </row>
    <row r="22" spans="1:11" s="93" customFormat="1" ht="18" customHeight="1" x14ac:dyDescent="0.2">
      <c r="A22" s="84"/>
      <c r="B22" s="88" t="s">
        <v>84</v>
      </c>
      <c r="C22" s="88" t="s">
        <v>85</v>
      </c>
      <c r="D22" s="90">
        <f>D23+D24</f>
        <v>446.08000000000004</v>
      </c>
      <c r="E22" s="90">
        <f>E23+E24</f>
        <v>600</v>
      </c>
      <c r="F22" s="90">
        <f>F23+F24</f>
        <v>1000</v>
      </c>
      <c r="G22" s="90">
        <f>G23+G24</f>
        <v>1000</v>
      </c>
      <c r="H22" s="90">
        <f>H23+H24</f>
        <v>1500</v>
      </c>
      <c r="K22" s="94"/>
    </row>
    <row r="23" spans="1:11" s="95" customFormat="1" ht="15" customHeight="1" x14ac:dyDescent="0.2">
      <c r="A23" s="79"/>
      <c r="B23" s="85"/>
      <c r="C23" s="81" t="s">
        <v>83</v>
      </c>
      <c r="D23" s="82">
        <v>172.54</v>
      </c>
      <c r="E23" s="82">
        <v>200</v>
      </c>
      <c r="F23" s="82">
        <v>1000</v>
      </c>
      <c r="G23" s="82">
        <v>1000</v>
      </c>
      <c r="H23" s="82">
        <v>1500</v>
      </c>
      <c r="K23" s="96"/>
    </row>
    <row r="24" spans="1:11" s="95" customFormat="1" ht="15" customHeight="1" x14ac:dyDescent="0.2">
      <c r="A24" s="79"/>
      <c r="B24" s="85"/>
      <c r="C24" s="81" t="s">
        <v>92</v>
      </c>
      <c r="D24" s="82">
        <v>273.54000000000002</v>
      </c>
      <c r="E24" s="82">
        <v>400</v>
      </c>
      <c r="F24" s="82">
        <v>0</v>
      </c>
      <c r="G24" s="82">
        <v>0</v>
      </c>
      <c r="H24" s="82">
        <v>0</v>
      </c>
      <c r="K24" s="96"/>
    </row>
    <row r="25" spans="1:11" s="93" customFormat="1" ht="22.5" customHeight="1" x14ac:dyDescent="0.2">
      <c r="A25" s="84"/>
      <c r="B25" s="88" t="s">
        <v>98</v>
      </c>
      <c r="C25" s="100" t="s">
        <v>99</v>
      </c>
      <c r="D25" s="90">
        <f>D26</f>
        <v>0</v>
      </c>
      <c r="E25" s="90">
        <f>E26</f>
        <v>0</v>
      </c>
      <c r="F25" s="90">
        <f>F26</f>
        <v>0</v>
      </c>
      <c r="G25" s="90">
        <f>G26</f>
        <v>0</v>
      </c>
      <c r="H25" s="90">
        <f>H26</f>
        <v>0</v>
      </c>
      <c r="K25" s="94"/>
    </row>
    <row r="26" spans="1:11" s="95" customFormat="1" ht="15" customHeight="1" x14ac:dyDescent="0.2">
      <c r="A26" s="79"/>
      <c r="B26" s="85"/>
      <c r="C26" s="81" t="s">
        <v>92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K26" s="96"/>
    </row>
    <row r="27" spans="1:11" s="93" customFormat="1" ht="24.95" customHeight="1" x14ac:dyDescent="0.2">
      <c r="A27" s="77" t="s">
        <v>100</v>
      </c>
      <c r="B27" s="148" t="s">
        <v>101</v>
      </c>
      <c r="C27" s="149"/>
      <c r="D27" s="83">
        <f>SUM(D28)</f>
        <v>18855.510000000002</v>
      </c>
      <c r="E27" s="83">
        <f>SUM(E28)</f>
        <v>23260</v>
      </c>
      <c r="F27" s="83">
        <f>SUM(F28)</f>
        <v>21250</v>
      </c>
      <c r="G27" s="83">
        <f>SUM(G28)</f>
        <v>22000</v>
      </c>
      <c r="H27" s="83">
        <f>SUM(H28)</f>
        <v>264615</v>
      </c>
      <c r="K27" s="94"/>
    </row>
    <row r="28" spans="1:11" s="93" customFormat="1" ht="21" customHeight="1" x14ac:dyDescent="0.2">
      <c r="A28" s="84"/>
      <c r="B28" s="89">
        <v>4</v>
      </c>
      <c r="C28" s="88" t="s">
        <v>86</v>
      </c>
      <c r="D28" s="90">
        <f>SUM(D29+D35)</f>
        <v>18855.510000000002</v>
      </c>
      <c r="E28" s="90">
        <f>SUM(E29+E35)</f>
        <v>23260</v>
      </c>
      <c r="F28" s="90">
        <f>SUM(F29+F35)</f>
        <v>21250</v>
      </c>
      <c r="G28" s="90">
        <f>SUM(G29+G35)</f>
        <v>22000</v>
      </c>
      <c r="H28" s="90">
        <f>SUM(H29+H35)</f>
        <v>264615</v>
      </c>
      <c r="K28" s="94"/>
    </row>
    <row r="29" spans="1:11" s="93" customFormat="1" ht="18" customHeight="1" x14ac:dyDescent="0.2">
      <c r="A29" s="84"/>
      <c r="B29" s="89">
        <v>42</v>
      </c>
      <c r="C29" s="91" t="s">
        <v>87</v>
      </c>
      <c r="D29" s="90">
        <f>D30+D32+D31+D33+D34</f>
        <v>18855.510000000002</v>
      </c>
      <c r="E29" s="90">
        <f>E30+E32+E31+E33+E34</f>
        <v>23260</v>
      </c>
      <c r="F29" s="90">
        <f>F30+F32+F31+F33+F34</f>
        <v>20250</v>
      </c>
      <c r="G29" s="90">
        <f>G30+G32+G31+G33+G34</f>
        <v>21000</v>
      </c>
      <c r="H29" s="90">
        <f>H30+H32+H31+H33+H34</f>
        <v>263615</v>
      </c>
      <c r="K29" s="94"/>
    </row>
    <row r="30" spans="1:11" s="95" customFormat="1" ht="15" customHeight="1" x14ac:dyDescent="0.2">
      <c r="A30" s="79"/>
      <c r="B30" s="85"/>
      <c r="C30" s="81" t="s">
        <v>83</v>
      </c>
      <c r="D30" s="82">
        <v>10485</v>
      </c>
      <c r="E30" s="82">
        <v>12000</v>
      </c>
      <c r="F30" s="82">
        <v>12300</v>
      </c>
      <c r="G30" s="82">
        <v>13050</v>
      </c>
      <c r="H30" s="82">
        <v>8740</v>
      </c>
      <c r="K30" s="96"/>
    </row>
    <row r="31" spans="1:11" s="95" customFormat="1" ht="15" customHeight="1" x14ac:dyDescent="0.2">
      <c r="A31" s="79"/>
      <c r="B31" s="85"/>
      <c r="C31" s="81" t="s">
        <v>102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K31" s="96"/>
    </row>
    <row r="32" spans="1:11" s="95" customFormat="1" ht="15" customHeight="1" x14ac:dyDescent="0.2">
      <c r="A32" s="79"/>
      <c r="B32" s="85"/>
      <c r="C32" s="81" t="s">
        <v>93</v>
      </c>
      <c r="D32" s="82">
        <v>8370.51</v>
      </c>
      <c r="E32" s="82">
        <v>9900</v>
      </c>
      <c r="F32" s="82">
        <v>7950</v>
      </c>
      <c r="G32" s="82">
        <v>7950</v>
      </c>
      <c r="H32" s="82">
        <v>7950</v>
      </c>
      <c r="K32" s="96"/>
    </row>
    <row r="33" spans="1:11" s="95" customFormat="1" ht="15" customHeight="1" x14ac:dyDescent="0.2">
      <c r="A33" s="99"/>
      <c r="B33" s="85"/>
      <c r="C33" s="81" t="s">
        <v>94</v>
      </c>
      <c r="D33" s="82">
        <v>0</v>
      </c>
      <c r="E33" s="82">
        <v>1360</v>
      </c>
      <c r="F33" s="82">
        <v>0</v>
      </c>
      <c r="G33" s="82">
        <v>0</v>
      </c>
      <c r="H33" s="82">
        <v>0</v>
      </c>
      <c r="K33" s="96"/>
    </row>
    <row r="34" spans="1:11" s="95" customFormat="1" ht="18.75" customHeight="1" x14ac:dyDescent="0.2">
      <c r="A34" s="79"/>
      <c r="B34" s="80"/>
      <c r="C34" s="97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246925</v>
      </c>
      <c r="K34" s="96"/>
    </row>
    <row r="35" spans="1:11" s="93" customFormat="1" ht="20.25" customHeight="1" x14ac:dyDescent="0.2">
      <c r="A35" s="84"/>
      <c r="B35" s="89">
        <v>43</v>
      </c>
      <c r="C35" s="101" t="s">
        <v>103</v>
      </c>
      <c r="D35" s="90">
        <f>D36</f>
        <v>0</v>
      </c>
      <c r="E35" s="90">
        <f>E36</f>
        <v>0</v>
      </c>
      <c r="F35" s="90">
        <f>F36</f>
        <v>1000</v>
      </c>
      <c r="G35" s="90">
        <f>G36</f>
        <v>1000</v>
      </c>
      <c r="H35" s="90">
        <f>H36</f>
        <v>1000</v>
      </c>
      <c r="K35" s="94"/>
    </row>
    <row r="36" spans="1:11" s="95" customFormat="1" ht="15" customHeight="1" x14ac:dyDescent="0.2">
      <c r="A36" s="79"/>
      <c r="B36" s="85"/>
      <c r="C36" s="81" t="s">
        <v>83</v>
      </c>
      <c r="D36" s="82">
        <v>0</v>
      </c>
      <c r="E36" s="82">
        <v>0</v>
      </c>
      <c r="F36" s="82">
        <v>1000</v>
      </c>
      <c r="G36" s="82">
        <v>1000</v>
      </c>
      <c r="H36" s="82">
        <v>1000</v>
      </c>
      <c r="K36" s="96"/>
    </row>
    <row r="37" spans="1:11" s="93" customFormat="1" ht="24.95" customHeight="1" x14ac:dyDescent="0.2">
      <c r="A37" s="77" t="s">
        <v>100</v>
      </c>
      <c r="B37" s="142" t="s">
        <v>104</v>
      </c>
      <c r="C37" s="143"/>
      <c r="D37" s="83">
        <f t="shared" ref="D37:H39" si="0">D38</f>
        <v>0</v>
      </c>
      <c r="E37" s="83">
        <f t="shared" si="0"/>
        <v>0</v>
      </c>
      <c r="F37" s="83">
        <f t="shared" si="0"/>
        <v>0</v>
      </c>
      <c r="G37" s="83">
        <f t="shared" si="0"/>
        <v>0</v>
      </c>
      <c r="H37" s="83">
        <f t="shared" si="0"/>
        <v>0</v>
      </c>
      <c r="K37" s="94"/>
    </row>
    <row r="38" spans="1:11" s="93" customFormat="1" ht="21" customHeight="1" x14ac:dyDescent="0.2">
      <c r="A38" s="84"/>
      <c r="B38" s="88">
        <v>4</v>
      </c>
      <c r="C38" s="89" t="s">
        <v>105</v>
      </c>
      <c r="D38" s="90">
        <f t="shared" si="0"/>
        <v>0</v>
      </c>
      <c r="E38" s="90">
        <f t="shared" si="0"/>
        <v>0</v>
      </c>
      <c r="F38" s="90">
        <f t="shared" si="0"/>
        <v>0</v>
      </c>
      <c r="G38" s="90">
        <f t="shared" si="0"/>
        <v>0</v>
      </c>
      <c r="H38" s="90">
        <f t="shared" si="0"/>
        <v>0</v>
      </c>
      <c r="K38" s="94"/>
    </row>
    <row r="39" spans="1:11" s="93" customFormat="1" ht="18" customHeight="1" x14ac:dyDescent="0.2">
      <c r="A39" s="84"/>
      <c r="B39" s="88" t="s">
        <v>106</v>
      </c>
      <c r="C39" s="89" t="s">
        <v>107</v>
      </c>
      <c r="D39" s="90">
        <f t="shared" si="0"/>
        <v>0</v>
      </c>
      <c r="E39" s="90">
        <f t="shared" si="0"/>
        <v>0</v>
      </c>
      <c r="F39" s="90">
        <f t="shared" si="0"/>
        <v>0</v>
      </c>
      <c r="G39" s="90">
        <f t="shared" si="0"/>
        <v>0</v>
      </c>
      <c r="H39" s="90">
        <f t="shared" si="0"/>
        <v>0</v>
      </c>
      <c r="K39" s="94"/>
    </row>
    <row r="40" spans="1:11" s="95" customFormat="1" ht="15" customHeight="1" x14ac:dyDescent="0.2">
      <c r="A40" s="79"/>
      <c r="B40" s="80"/>
      <c r="C40" s="81" t="s">
        <v>83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K40" s="96"/>
    </row>
  </sheetData>
  <mergeCells count="5">
    <mergeCell ref="B37:C37"/>
    <mergeCell ref="B4:C4"/>
    <mergeCell ref="B11:C11"/>
    <mergeCell ref="B12:C12"/>
    <mergeCell ref="B27:C27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SAŽETAK RAČUNA PH I RH</vt:lpstr>
      <vt:lpstr>RAČUN PRIHODA I RASHODA</vt:lpstr>
      <vt:lpstr>POSEBAN 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Tudor</dc:creator>
  <cp:lastModifiedBy>HP DESKJET</cp:lastModifiedBy>
  <cp:lastPrinted>2025-02-03T14:07:34Z</cp:lastPrinted>
  <dcterms:created xsi:type="dcterms:W3CDTF">2024-10-25T07:01:13Z</dcterms:created>
  <dcterms:modified xsi:type="dcterms:W3CDTF">2025-02-04T13:23:26Z</dcterms:modified>
</cp:coreProperties>
</file>